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426"/>
  <workbookPr defaultThemeVersion="124226"/>
  <mc:AlternateContent xmlns:mc="http://schemas.openxmlformats.org/markup-compatibility/2006">
    <mc:Choice Requires="x15">
      <x15ac:absPath xmlns:x15ac="http://schemas.microsoft.com/office/spreadsheetml/2010/11/ac" url="D:\C-Affaires\En cours\261 - Arts et Metiers - Metz\261 - PRO\261 - OTEIS\261 - CVC-PLB\261 - Ind B\"/>
    </mc:Choice>
  </mc:AlternateContent>
  <xr:revisionPtr revIDLastSave="0" documentId="13_ncr:1_{B961C575-750C-497E-94BB-6BECAB9AFB5F}" xr6:coauthVersionLast="47" xr6:coauthVersionMax="47" xr10:uidLastSave="{00000000-0000-0000-0000-000000000000}"/>
  <bookViews>
    <workbookView xWindow="-110" yWindow="-110" windowWidth="38620" windowHeight="21100" xr2:uid="{00000000-000D-0000-FFFF-FFFF00000000}"/>
  </bookViews>
  <sheets>
    <sheet name="Recapitulatif" sheetId="4" r:id="rId1"/>
    <sheet name="TF" sheetId="3" r:id="rId2"/>
    <sheet name="TO1" sheetId="2" r:id="rId3"/>
    <sheet name="TO2" sheetId="1" r:id="rId4"/>
  </sheets>
  <definedNames>
    <definedName name="_NP1" localSheetId="0">#REF!</definedName>
    <definedName name="_NP1">#REF!</definedName>
    <definedName name="_Toc135942207" localSheetId="1">TF!#REF!</definedName>
    <definedName name="_Toc135942207" localSheetId="2">'TO1'!#REF!</definedName>
    <definedName name="_Toc135942207" localSheetId="3">'TO2'!#REF!</definedName>
    <definedName name="_Toc14450271" localSheetId="1">TF!#REF!</definedName>
    <definedName name="_Toc14450271" localSheetId="2">'TO1'!#REF!</definedName>
    <definedName name="_Toc14450271" localSheetId="3">'TO2'!#REF!</definedName>
    <definedName name="_Toc299122676" localSheetId="1">TF!#REF!</definedName>
    <definedName name="_Toc299122676" localSheetId="2">'TO1'!#REF!</definedName>
    <definedName name="_Toc299122676" localSheetId="3">'TO2'!#REF!</definedName>
    <definedName name="_xlnm.Print_Titles" localSheetId="1">TF!$2:$8</definedName>
    <definedName name="_xlnm.Print_Titles" localSheetId="2">'TO1'!$2:$8</definedName>
    <definedName name="_xlnm.Print_Titles" localSheetId="3">'TO2'!$2:$8</definedName>
    <definedName name="LOT" localSheetId="1">TF!$B$5</definedName>
    <definedName name="LOT" localSheetId="2">'TO1'!$B$5</definedName>
    <definedName name="LOT">'TO2'!$B$5</definedName>
    <definedName name="N°_LOT" localSheetId="1">TF!$A$5</definedName>
    <definedName name="N°_LOT" localSheetId="2">'TO1'!$A$5</definedName>
    <definedName name="N°_LOT">'TO2'!$A$5</definedName>
    <definedName name="NBP" localSheetId="0">#REF!</definedName>
    <definedName name="NBP">#REF!</definedName>
    <definedName name="_xlnm.Print_Area" localSheetId="0">Recapitulatif!$A$1:$D$27</definedName>
    <definedName name="_xlnm.Print_Area" localSheetId="1">TF!$A$1:$I$61</definedName>
    <definedName name="_xlnm.Print_Area" localSheetId="2">'TO1'!$A$1:$I$37</definedName>
    <definedName name="_xlnm.Print_Area" localSheetId="3">'TO2'!$A$1:$I$28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8" i="2" l="1"/>
  <c r="G17" i="2"/>
  <c r="G16" i="2"/>
  <c r="I44" i="3"/>
  <c r="I60" i="3" s="1"/>
  <c r="I64" i="3" s="1"/>
  <c r="G46" i="3"/>
  <c r="G45" i="3"/>
  <c r="G14" i="1"/>
  <c r="G13" i="1"/>
  <c r="G48" i="3" l="1"/>
  <c r="G49" i="3"/>
  <c r="G50" i="3"/>
  <c r="G51" i="3"/>
  <c r="G52" i="3"/>
  <c r="H52" i="3"/>
  <c r="G53" i="3"/>
  <c r="H53" i="3" s="1"/>
  <c r="G54" i="3"/>
  <c r="G55" i="3"/>
  <c r="H55" i="3" s="1"/>
  <c r="G56" i="3"/>
  <c r="H56" i="3"/>
  <c r="H19" i="2"/>
  <c r="G20" i="2"/>
  <c r="H20" i="2" s="1"/>
  <c r="G21" i="2"/>
  <c r="H21" i="2" s="1"/>
  <c r="G22" i="2"/>
  <c r="G23" i="2"/>
  <c r="G24" i="2"/>
  <c r="H24" i="2" s="1"/>
  <c r="G25" i="2"/>
  <c r="G26" i="2"/>
  <c r="G27" i="2"/>
  <c r="G28" i="2"/>
  <c r="G29" i="2"/>
  <c r="G30" i="2"/>
  <c r="G31" i="2"/>
  <c r="G33" i="2"/>
  <c r="B62" i="3"/>
  <c r="B61" i="3"/>
  <c r="B60" i="3"/>
  <c r="G42" i="3"/>
  <c r="G41" i="3"/>
  <c r="G40" i="3"/>
  <c r="G39" i="3"/>
  <c r="G38" i="3"/>
  <c r="G37" i="3"/>
  <c r="G36" i="3"/>
  <c r="H36" i="3" s="1"/>
  <c r="G35" i="3"/>
  <c r="G34" i="3"/>
  <c r="G33" i="3"/>
  <c r="G32" i="3"/>
  <c r="H32" i="3" s="1"/>
  <c r="G31" i="3"/>
  <c r="G30" i="3"/>
  <c r="G29" i="3"/>
  <c r="G28" i="3"/>
  <c r="G27" i="3"/>
  <c r="G26" i="3"/>
  <c r="G25" i="3"/>
  <c r="G24" i="3"/>
  <c r="G23" i="3"/>
  <c r="G22" i="3"/>
  <c r="G21" i="3"/>
  <c r="G20" i="3"/>
  <c r="G19" i="3"/>
  <c r="G18" i="3"/>
  <c r="G17" i="3"/>
  <c r="G16" i="3"/>
  <c r="G12" i="3"/>
  <c r="E2" i="3"/>
  <c r="B38" i="2"/>
  <c r="B37" i="2"/>
  <c r="B36" i="2"/>
  <c r="G12" i="2"/>
  <c r="E2" i="2"/>
  <c r="D12" i="4" l="1"/>
  <c r="I15" i="2"/>
  <c r="I36" i="2" s="1"/>
  <c r="D13" i="4" s="1"/>
  <c r="I15" i="3"/>
  <c r="D11" i="4" l="1"/>
  <c r="F4" i="2"/>
  <c r="I37" i="2"/>
  <c r="I38" i="2" s="1"/>
  <c r="G20" i="1"/>
  <c r="I61" i="3" l="1"/>
  <c r="I62" i="3" s="1"/>
  <c r="F4" i="3"/>
  <c r="I65" i="3"/>
  <c r="I66" i="3" s="1"/>
  <c r="G19" i="1"/>
  <c r="G22" i="1" l="1"/>
  <c r="G16" i="1" l="1"/>
  <c r="G17" i="1"/>
  <c r="G18" i="1"/>
  <c r="G21" i="1"/>
  <c r="G23" i="1"/>
  <c r="I12" i="1" l="1"/>
  <c r="D14" i="4" l="1"/>
  <c r="D22" i="4" s="1"/>
  <c r="I27" i="1"/>
  <c r="G24" i="1"/>
  <c r="D28" i="4" l="1"/>
  <c r="D30" i="4"/>
  <c r="D23" i="4"/>
  <c r="D24" i="4" s="1"/>
  <c r="E2" i="1"/>
  <c r="B29" i="1" l="1"/>
  <c r="B28" i="1"/>
  <c r="B27" i="1"/>
  <c r="F4" i="1" l="1"/>
  <c r="I28" i="1" l="1"/>
  <c r="I29" i="1" l="1"/>
</calcChain>
</file>

<file path=xl/sharedStrings.xml><?xml version="1.0" encoding="utf-8"?>
<sst xmlns="http://schemas.openxmlformats.org/spreadsheetml/2006/main" count="291" uniqueCount="162">
  <si>
    <t>Phase</t>
  </si>
  <si>
    <t>ESTIM</t>
  </si>
  <si>
    <t>Version</t>
  </si>
  <si>
    <t>BASE</t>
  </si>
  <si>
    <t>CVC-PB</t>
  </si>
  <si>
    <t>PSE</t>
  </si>
  <si>
    <t>art.</t>
  </si>
  <si>
    <t>Prestation</t>
  </si>
  <si>
    <t>Unité</t>
  </si>
  <si>
    <t>Qté 
Maitre d'œuvre</t>
  </si>
  <si>
    <t xml:space="preserve">PU € </t>
  </si>
  <si>
    <t>TOTAL €</t>
  </si>
  <si>
    <t>Total €</t>
  </si>
  <si>
    <t>Le présent quantitatif dressé par le groupement d'ingénierie devra être vérifié par les entrepreneurs avant remise de l'offre. Il ne pourra être, après coup, utilisé par les entrepreneurs pour la remise en cause du prix forfaitaire soumissionné. En cas d'erreur flagrante, l'entrepreneur sera tenu d'avertir le Maître d'œuvre qui fera les rectifications nécessaires.</t>
  </si>
  <si>
    <t>4.1</t>
  </si>
  <si>
    <t>FFT</t>
  </si>
  <si>
    <t>4.2</t>
  </si>
  <si>
    <t>U</t>
  </si>
  <si>
    <t>ML</t>
  </si>
  <si>
    <t>Ventilation</t>
  </si>
  <si>
    <t>VMC double flux</t>
  </si>
  <si>
    <t>Gaine de ventilation</t>
  </si>
  <si>
    <t>Sonde CO2</t>
  </si>
  <si>
    <t>Réseau EF</t>
  </si>
  <si>
    <t>Appareils sanitaires</t>
  </si>
  <si>
    <t>WC PMR</t>
  </si>
  <si>
    <t>Barre de transfert</t>
  </si>
  <si>
    <t>Synthèse</t>
  </si>
  <si>
    <t>installation de chantier</t>
  </si>
  <si>
    <t>Installations de chantier/DOE/Plans d’exécution</t>
  </si>
  <si>
    <t>Etudes d’exécution</t>
  </si>
  <si>
    <t>Dossiers des ouvrages exécutés</t>
  </si>
  <si>
    <t>Dépose de l’évier</t>
  </si>
  <si>
    <t>Déplacement des aérothermes</t>
  </si>
  <si>
    <t>Réseau de chauffage – batterie chaude</t>
  </si>
  <si>
    <t>Bouche de soufflage</t>
  </si>
  <si>
    <t>Grille de reprise</t>
  </si>
  <si>
    <t>Percement, calfeutrements</t>
  </si>
  <si>
    <t>Prise d’air neuf et d’air rejeté</t>
  </si>
  <si>
    <t>Extracteur simple flux</t>
  </si>
  <si>
    <t>Bouche d’extraction</t>
  </si>
  <si>
    <t>Rejet d’air vicié de la VMC</t>
  </si>
  <si>
    <t>Raccordement des appareils sanitaires EU/EV</t>
  </si>
  <si>
    <t>4.</t>
  </si>
  <si>
    <t>Description des ouvrages : Zone 1 &amp; 2</t>
  </si>
  <si>
    <t>Neutralisation de l’installation</t>
  </si>
  <si>
    <t>Déplacement des radiateurs</t>
  </si>
  <si>
    <t>Modification des réseaux</t>
  </si>
  <si>
    <t>Adaptation des réseaux de ventilation</t>
  </si>
  <si>
    <t>Description des ouvrages : Zone 3</t>
  </si>
  <si>
    <t>5.1</t>
  </si>
  <si>
    <t>5.2</t>
  </si>
  <si>
    <t>6.</t>
  </si>
  <si>
    <t>Description des ouvrages : Zone 5</t>
  </si>
  <si>
    <t>6.1</t>
  </si>
  <si>
    <t>Dépose des radiateurs</t>
  </si>
  <si>
    <t>6.2</t>
  </si>
  <si>
    <t>Travaux de dépose</t>
  </si>
  <si>
    <t>Fluide spéciaux</t>
  </si>
  <si>
    <t>Chauffage</t>
  </si>
  <si>
    <t>Plomberie</t>
  </si>
  <si>
    <t xml:space="preserve">Lave-mains </t>
  </si>
  <si>
    <t>AMENAGEMENT D’ESPACES PEDAGOGIQUES COLLABORATIFS ET IMMERSIFS - CAMEXIA</t>
  </si>
  <si>
    <t>Description des ouvrages : Zone 0</t>
  </si>
  <si>
    <t>Sonde CO2 + Registre motorisé</t>
  </si>
  <si>
    <t>4</t>
  </si>
  <si>
    <t>PRO</t>
  </si>
  <si>
    <t>Modification des réseaux d'air comprimé</t>
  </si>
  <si>
    <t>7.2</t>
  </si>
  <si>
    <t>7.1</t>
  </si>
  <si>
    <t>7.</t>
  </si>
  <si>
    <t>5.4</t>
  </si>
  <si>
    <t>5.4.1</t>
  </si>
  <si>
    <t>5.4.2</t>
  </si>
  <si>
    <t>5.4.3</t>
  </si>
  <si>
    <t>5.3</t>
  </si>
  <si>
    <t>5.3.1</t>
  </si>
  <si>
    <t>5.3.2</t>
  </si>
  <si>
    <t>5.3.3</t>
  </si>
  <si>
    <t>4.3</t>
  </si>
  <si>
    <t>PSE : Chauffage</t>
  </si>
  <si>
    <t>Buse de soufflage</t>
  </si>
  <si>
    <t>Dépose radiateur</t>
  </si>
  <si>
    <t>Radiateur</t>
  </si>
  <si>
    <t>2</t>
  </si>
  <si>
    <t>4.4</t>
  </si>
  <si>
    <t>4.4.1</t>
  </si>
  <si>
    <t>4.4.2</t>
  </si>
  <si>
    <t>4.5</t>
  </si>
  <si>
    <t>4.5.1</t>
  </si>
  <si>
    <t>4.6</t>
  </si>
  <si>
    <t>4.6.1</t>
  </si>
  <si>
    <t>4.6.2</t>
  </si>
  <si>
    <t>4.6.3</t>
  </si>
  <si>
    <t>4.6.4</t>
  </si>
  <si>
    <t>4.6.5</t>
  </si>
  <si>
    <t>4.6.6</t>
  </si>
  <si>
    <t>4.6.7</t>
  </si>
  <si>
    <t>4.6.8</t>
  </si>
  <si>
    <t>4.6.9</t>
  </si>
  <si>
    <t>4.6.10</t>
  </si>
  <si>
    <t>4.6.11</t>
  </si>
  <si>
    <t>4.7</t>
  </si>
  <si>
    <t>4.7.1</t>
  </si>
  <si>
    <t>4.7.2</t>
  </si>
  <si>
    <t>4.7.3</t>
  </si>
  <si>
    <t>5.</t>
  </si>
  <si>
    <t>5.4.4</t>
  </si>
  <si>
    <t>5.4.5</t>
  </si>
  <si>
    <t>6.3</t>
  </si>
  <si>
    <t>6.4</t>
  </si>
  <si>
    <t>6.4.1</t>
  </si>
  <si>
    <t>6.4.2</t>
  </si>
  <si>
    <t>6.4.3</t>
  </si>
  <si>
    <t>6.4.4</t>
  </si>
  <si>
    <t>6.4.5</t>
  </si>
  <si>
    <t>6.5</t>
  </si>
  <si>
    <t>6.5.1</t>
  </si>
  <si>
    <t>6.5.2</t>
  </si>
  <si>
    <t>6.5.3</t>
  </si>
  <si>
    <t>6.5.4</t>
  </si>
  <si>
    <t>6.5.5</t>
  </si>
  <si>
    <t>Raccordement de la sorbonne</t>
  </si>
  <si>
    <t>6.5.6</t>
  </si>
  <si>
    <t>7.3</t>
  </si>
  <si>
    <t>7.3.1</t>
  </si>
  <si>
    <t>7.3.2</t>
  </si>
  <si>
    <t>7.3.3</t>
  </si>
  <si>
    <t>7.3.4</t>
  </si>
  <si>
    <t>7.3.5</t>
  </si>
  <si>
    <t>7.4</t>
  </si>
  <si>
    <t>7.4.1</t>
  </si>
  <si>
    <t>7.4.2</t>
  </si>
  <si>
    <t>Total HT BASE du lot CVC-PB + PSE</t>
  </si>
  <si>
    <t>Total TVA BASE du lot CVC-PB + PSE</t>
  </si>
  <si>
    <t>Total TTC BASE du lot CVC-PB + PSE</t>
  </si>
  <si>
    <t>30</t>
  </si>
  <si>
    <t>Ratio € HT / m² Surface Utile</t>
  </si>
  <si>
    <t>Surface utile Projet (m²)</t>
  </si>
  <si>
    <t>Ecart estimation projet / budget</t>
  </si>
  <si>
    <t>Budget travaux</t>
  </si>
  <si>
    <t>DONNEES DU PROGRAMME EN PHASE ESQUISSE</t>
  </si>
  <si>
    <t>MONTANT TOTAL TTC</t>
  </si>
  <si>
    <t>TVA 20,00%</t>
  </si>
  <si>
    <t>MONTANT TOTAL HT</t>
  </si>
  <si>
    <t>Tranche Ferme</t>
  </si>
  <si>
    <t xml:space="preserve">0 </t>
  </si>
  <si>
    <t>Montant HT.</t>
  </si>
  <si>
    <t>Tranches / Marché de base / PSE / PSA</t>
  </si>
  <si>
    <t>Zones</t>
  </si>
  <si>
    <t>TABLEAU RECAPITULATIF</t>
  </si>
  <si>
    <t>LOT</t>
  </si>
  <si>
    <t>CPER - Projet CAMEXIA
Arts &amp; Metiers - Campus de Metz (57)</t>
  </si>
  <si>
    <t>RECAPITULATIF</t>
  </si>
  <si>
    <t>Décomposition du Prix Global et Forfaitaire</t>
  </si>
  <si>
    <t>CHAUFFAGE VENTILATION PLOMBERIE</t>
  </si>
  <si>
    <t>T01 : zone 03</t>
  </si>
  <si>
    <t>T02 : zone 05</t>
  </si>
  <si>
    <t>D.P.G.F</t>
  </si>
  <si>
    <t>TRANCHE FERME</t>
  </si>
  <si>
    <t>TRANCHE OPTIONNELLE 1</t>
  </si>
  <si>
    <t>TRANCHE OPTIONNELLE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</si>
</sst>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7" formatCode="#,##0.00\ &quot;€&quot;;\-#,##0.00\ &quot;€&quot;"/>
    <numFmt numFmtId="44" formatCode="_-* #,##0.00\ &quot;€&quot;_-;\-* #,##0.00\ &quot;€&quot;_-;_-* &quot;-&quot;??\ &quot;€&quot;_-;_-@_-"/>
    <numFmt numFmtId="43" formatCode="_-* #,##0.00_-;\-* #,##0.00_-;_-* &quot;-&quot;??_-;_-@_-"/>
    <numFmt numFmtId="164" formatCode="#,##0.00\ &quot;€&quot;"/>
    <numFmt numFmtId="165" formatCode="dd/mm/yy"/>
    <numFmt numFmtId="166" formatCode="#,##0.00&quot; €HT&quot;"/>
    <numFmt numFmtId="167" formatCode="#,##0.00&quot; €TTC&quot;"/>
    <numFmt numFmtId="168" formatCode="#,##0.00&quot; €&quot;"/>
    <numFmt numFmtId="169" formatCode="00"/>
    <numFmt numFmtId="170" formatCode="[$-F800]dddd\,\ mmmm\ dd\,\ yyyy"/>
    <numFmt numFmtId="172" formatCode="_-* #,##0.0\ &quot;€&quot;_-;\-* #,##0.0\ &quot;€&quot;_-;_-* &quot;-&quot;??\ &quot;€&quot;_-;_-@_-"/>
  </numFmts>
  <fonts count="37">
    <font>
      <sz val="11"/>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0" tint="-0.499984740745262"/>
      <name val="Calibri"/>
      <family val="2"/>
      <scheme val="minor"/>
    </font>
    <font>
      <b/>
      <sz val="11"/>
      <color theme="0" tint="-0.499984740745262"/>
      <name val="Calibri"/>
      <family val="2"/>
      <scheme val="minor"/>
    </font>
    <font>
      <b/>
      <sz val="11"/>
      <name val="Calibri"/>
      <family val="2"/>
      <scheme val="minor"/>
    </font>
    <font>
      <sz val="11"/>
      <name val="Calibri"/>
      <family val="2"/>
      <scheme val="minor"/>
    </font>
    <font>
      <sz val="10"/>
      <name val="Arial"/>
      <family val="2"/>
    </font>
    <font>
      <sz val="10"/>
      <name val="Calibri"/>
      <family val="2"/>
      <scheme val="minor"/>
    </font>
    <font>
      <b/>
      <sz val="10"/>
      <name val="Calibri"/>
      <family val="2"/>
      <scheme val="minor"/>
    </font>
    <font>
      <sz val="10"/>
      <color theme="0" tint="-0.34998626667073579"/>
      <name val="Calibri"/>
      <family val="2"/>
      <scheme val="minor"/>
    </font>
    <font>
      <b/>
      <sz val="11"/>
      <color theme="1"/>
      <name val="Calibri"/>
      <family val="2"/>
      <scheme val="minor"/>
    </font>
    <font>
      <sz val="11"/>
      <color theme="1"/>
      <name val="Calibri"/>
      <family val="2"/>
      <scheme val="minor"/>
    </font>
    <font>
      <b/>
      <sz val="18"/>
      <color rgb="FFFE5000"/>
      <name val="Calibri"/>
      <family val="2"/>
      <scheme val="minor"/>
    </font>
    <font>
      <b/>
      <sz val="12"/>
      <color rgb="FFFE5000"/>
      <name val="Calibri"/>
      <family val="2"/>
      <scheme val="minor"/>
    </font>
    <font>
      <sz val="18"/>
      <color rgb="FFFFFFFF"/>
      <name val="Calibri"/>
      <family val="2"/>
      <scheme val="minor"/>
    </font>
    <font>
      <b/>
      <sz val="12"/>
      <color theme="0"/>
      <name val="Calibri"/>
      <family val="2"/>
      <scheme val="minor"/>
    </font>
    <font>
      <sz val="11"/>
      <color theme="1"/>
      <name val="Arial"/>
      <family val="2"/>
    </font>
    <font>
      <sz val="8"/>
      <name val="Arial"/>
      <family val="2"/>
    </font>
    <font>
      <b/>
      <sz val="11"/>
      <color rgb="FFFF0000"/>
      <name val="Calibri"/>
      <family val="2"/>
      <scheme val="minor"/>
    </font>
    <font>
      <sz val="10"/>
      <color theme="1"/>
      <name val="Calibri"/>
      <family val="2"/>
      <scheme val="minor"/>
    </font>
    <font>
      <sz val="10"/>
      <name val="Geneva"/>
    </font>
    <font>
      <sz val="10"/>
      <name val="Century Gothic"/>
      <family val="2"/>
    </font>
    <font>
      <b/>
      <sz val="10"/>
      <color theme="6" tint="-0.499984740745262"/>
      <name val="Century Gothic"/>
      <family val="2"/>
    </font>
    <font>
      <b/>
      <sz val="10"/>
      <name val="Century Gothic"/>
      <family val="2"/>
    </font>
    <font>
      <b/>
      <sz val="9"/>
      <name val="Century Gothic"/>
      <family val="2"/>
    </font>
    <font>
      <sz val="10"/>
      <color rgb="FFFF0000"/>
      <name val="Century Gothic"/>
      <family val="2"/>
    </font>
    <font>
      <i/>
      <sz val="10"/>
      <name val="Century Gothic"/>
      <family val="2"/>
    </font>
    <font>
      <sz val="9"/>
      <name val="Century Gothic"/>
      <family val="2"/>
    </font>
    <font>
      <b/>
      <sz val="11"/>
      <color theme="0"/>
      <name val="Century Gothic"/>
      <family val="2"/>
    </font>
    <font>
      <sz val="11"/>
      <color theme="0"/>
      <name val="Century Gothic"/>
      <family val="2"/>
    </font>
    <font>
      <b/>
      <sz val="9"/>
      <color theme="0"/>
      <name val="Century Gothic"/>
      <family val="2"/>
    </font>
    <font>
      <sz val="11"/>
      <name val="Century Gothic"/>
      <family val="2"/>
    </font>
    <font>
      <sz val="24"/>
      <name val="Century Gothic"/>
      <family val="2"/>
    </font>
  </fonts>
  <fills count="13">
    <fill>
      <patternFill patternType="none"/>
    </fill>
    <fill>
      <patternFill patternType="gray125"/>
    </fill>
    <fill>
      <patternFill patternType="solid">
        <fgColor theme="0"/>
        <bgColor indexed="64"/>
      </patternFill>
    </fill>
    <fill>
      <patternFill patternType="solid">
        <fgColor rgb="FFF8F8F8"/>
        <bgColor indexed="64"/>
      </patternFill>
    </fill>
    <fill>
      <patternFill patternType="solid">
        <fgColor theme="2" tint="-0.249977111117893"/>
        <bgColor indexed="64"/>
      </patternFill>
    </fill>
    <fill>
      <patternFill patternType="solid">
        <fgColor theme="2" tint="-9.9978637043366805E-2"/>
        <bgColor indexed="64"/>
      </patternFill>
    </fill>
    <fill>
      <patternFill patternType="solid">
        <fgColor rgb="FF403A57"/>
        <bgColor indexed="64"/>
      </patternFill>
    </fill>
    <fill>
      <patternFill patternType="solid">
        <fgColor rgb="FF008EAA"/>
        <bgColor indexed="64"/>
      </patternFill>
    </fill>
    <fill>
      <patternFill patternType="solid">
        <fgColor theme="2"/>
        <bgColor indexed="64"/>
      </patternFill>
    </fill>
    <fill>
      <patternFill patternType="solid">
        <fgColor theme="0" tint="-4.9989318521683403E-2"/>
        <bgColor indexed="64"/>
      </patternFill>
    </fill>
    <fill>
      <patternFill patternType="solid">
        <fgColor theme="1" tint="0.34998626667073579"/>
        <bgColor indexed="64"/>
      </patternFill>
    </fill>
    <fill>
      <patternFill patternType="solid">
        <fgColor theme="6" tint="0.59999389629810485"/>
        <bgColor indexed="64"/>
      </patternFill>
    </fill>
    <fill>
      <patternFill patternType="solid">
        <fgColor rgb="FF92D050"/>
        <bgColor indexed="64"/>
      </patternFill>
    </fill>
  </fills>
  <borders count="20">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top/>
      <bottom style="thin">
        <color indexed="64"/>
      </bottom>
      <diagonal/>
    </border>
    <border>
      <left/>
      <right style="thin">
        <color rgb="FF92D050"/>
      </right>
      <top style="thin">
        <color rgb="FF92D050"/>
      </top>
      <bottom style="thin">
        <color rgb="FF92D050"/>
      </bottom>
      <diagonal/>
    </border>
    <border>
      <left/>
      <right/>
      <top style="thin">
        <color rgb="FF92D050"/>
      </top>
      <bottom style="thin">
        <color rgb="FF92D050"/>
      </bottom>
      <diagonal/>
    </border>
    <border>
      <left style="thin">
        <color rgb="FF92D050"/>
      </left>
      <right/>
      <top style="thin">
        <color rgb="FF92D050"/>
      </top>
      <bottom style="thin">
        <color rgb="FF92D050"/>
      </bottom>
      <diagonal/>
    </border>
    <border>
      <left/>
      <right/>
      <top style="thin">
        <color rgb="FF92D050"/>
      </top>
      <bottom/>
      <diagonal/>
    </border>
  </borders>
  <cellStyleXfs count="7">
    <xf numFmtId="0" fontId="0" fillId="0" borderId="0"/>
    <xf numFmtId="0" fontId="10" fillId="0" borderId="0"/>
    <xf numFmtId="43" fontId="20" fillId="0" borderId="0" applyFont="0" applyFill="0" applyBorder="0" applyAlignment="0" applyProtection="0"/>
    <xf numFmtId="44" fontId="20" fillId="0" borderId="0" applyFont="0" applyFill="0" applyBorder="0" applyAlignment="0" applyProtection="0"/>
    <xf numFmtId="0" fontId="24" fillId="0" borderId="0"/>
    <xf numFmtId="44" fontId="24" fillId="0" borderId="0" applyFont="0" applyFill="0" applyBorder="0" applyAlignment="0" applyProtection="0"/>
    <xf numFmtId="9" fontId="24" fillId="0" borderId="0" applyFont="0" applyFill="0" applyBorder="0" applyAlignment="0" applyProtection="0"/>
  </cellStyleXfs>
  <cellXfs count="186">
    <xf numFmtId="0" fontId="0" fillId="0" borderId="0" xfId="0"/>
    <xf numFmtId="164" fontId="9" fillId="2" borderId="0" xfId="0" applyNumberFormat="1" applyFont="1" applyFill="1" applyAlignment="1">
      <alignment horizontal="center" vertical="center"/>
    </xf>
    <xf numFmtId="0" fontId="11" fillId="2" borderId="0" xfId="1" applyFont="1" applyFill="1"/>
    <xf numFmtId="164" fontId="9" fillId="2" borderId="1" xfId="0" applyNumberFormat="1" applyFont="1" applyFill="1" applyBorder="1" applyAlignment="1">
      <alignment horizontal="center" vertical="center"/>
    </xf>
    <xf numFmtId="0" fontId="15" fillId="0" borderId="0" xfId="0" applyFont="1"/>
    <xf numFmtId="164" fontId="12" fillId="0" borderId="0" xfId="1" applyNumberFormat="1" applyFont="1" applyAlignment="1">
      <alignment horizontal="center" vertical="center"/>
    </xf>
    <xf numFmtId="0" fontId="15" fillId="0" borderId="0" xfId="0" applyFont="1" applyAlignment="1">
      <alignment horizontal="center"/>
    </xf>
    <xf numFmtId="0" fontId="5" fillId="0" borderId="0" xfId="0" applyFont="1"/>
    <xf numFmtId="49" fontId="12" fillId="0" borderId="2" xfId="1" applyNumberFormat="1" applyFont="1" applyBorder="1" applyAlignment="1">
      <alignment horizontal="center" vertical="center"/>
    </xf>
    <xf numFmtId="49" fontId="11" fillId="0" borderId="2" xfId="1" applyNumberFormat="1" applyFont="1" applyBorder="1" applyAlignment="1">
      <alignment horizontal="left" vertical="top" wrapText="1" indent="1"/>
    </xf>
    <xf numFmtId="49" fontId="11" fillId="0" borderId="2" xfId="1" applyNumberFormat="1" applyFont="1" applyBorder="1" applyAlignment="1">
      <alignment horizontal="center" vertical="top"/>
    </xf>
    <xf numFmtId="4" fontId="11" fillId="0" borderId="2" xfId="1" applyNumberFormat="1" applyFont="1" applyBorder="1" applyAlignment="1">
      <alignment horizontal="center" vertical="top"/>
    </xf>
    <xf numFmtId="1" fontId="7" fillId="2" borderId="0" xfId="0" applyNumberFormat="1" applyFont="1" applyFill="1" applyAlignment="1">
      <alignment horizontal="center" vertical="center"/>
    </xf>
    <xf numFmtId="166" fontId="11" fillId="2" borderId="0" xfId="1" applyNumberFormat="1" applyFont="1" applyFill="1" applyAlignment="1">
      <alignment horizontal="center" vertical="center"/>
    </xf>
    <xf numFmtId="167" fontId="13" fillId="2" borderId="0" xfId="1" applyNumberFormat="1" applyFont="1" applyFill="1" applyAlignment="1">
      <alignment horizontal="center" vertical="center"/>
    </xf>
    <xf numFmtId="164" fontId="14" fillId="2" borderId="0" xfId="0" applyNumberFormat="1" applyFont="1" applyFill="1" applyAlignment="1">
      <alignment horizontal="center" vertical="center"/>
    </xf>
    <xf numFmtId="164" fontId="12" fillId="2" borderId="0" xfId="1" applyNumberFormat="1" applyFont="1" applyFill="1" applyAlignment="1">
      <alignment horizontal="center" vertical="center"/>
    </xf>
    <xf numFmtId="1" fontId="6" fillId="2" borderId="2" xfId="0" applyNumberFormat="1" applyFont="1" applyFill="1" applyBorder="1" applyAlignment="1">
      <alignment horizontal="center"/>
    </xf>
    <xf numFmtId="165" fontId="6" fillId="2" borderId="2" xfId="0" applyNumberFormat="1" applyFont="1" applyFill="1" applyBorder="1" applyAlignment="1">
      <alignment horizontal="center" vertical="center"/>
    </xf>
    <xf numFmtId="0" fontId="14" fillId="4" borderId="2" xfId="0" applyFont="1" applyFill="1" applyBorder="1" applyAlignment="1">
      <alignment horizontal="center" vertical="center"/>
    </xf>
    <xf numFmtId="164" fontId="14" fillId="4" borderId="2" xfId="0" applyNumberFormat="1" applyFont="1" applyFill="1" applyBorder="1" applyAlignment="1">
      <alignment horizontal="center" vertical="center"/>
    </xf>
    <xf numFmtId="43" fontId="12" fillId="5" borderId="2" xfId="2" applyFont="1" applyFill="1" applyBorder="1" applyAlignment="1">
      <alignment horizontal="center" vertical="center"/>
    </xf>
    <xf numFmtId="49" fontId="12" fillId="5" borderId="2" xfId="1" applyNumberFormat="1" applyFont="1" applyFill="1" applyBorder="1" applyAlignment="1">
      <alignment horizontal="center" vertical="center"/>
    </xf>
    <xf numFmtId="49" fontId="12" fillId="5" borderId="2" xfId="1" applyNumberFormat="1" applyFont="1" applyFill="1" applyBorder="1" applyAlignment="1">
      <alignment horizontal="left" vertical="center" wrapText="1" indent="1"/>
    </xf>
    <xf numFmtId="0" fontId="4" fillId="0" borderId="0" xfId="0" applyFont="1"/>
    <xf numFmtId="0" fontId="14" fillId="2" borderId="4" xfId="0" applyFont="1" applyFill="1" applyBorder="1" applyAlignment="1">
      <alignment horizontal="left" wrapText="1"/>
    </xf>
    <xf numFmtId="0" fontId="14" fillId="2" borderId="5" xfId="0" applyFont="1" applyFill="1" applyBorder="1" applyAlignment="1">
      <alignment horizontal="left" wrapText="1"/>
    </xf>
    <xf numFmtId="0" fontId="14" fillId="2" borderId="0" xfId="0" applyFont="1" applyFill="1" applyAlignment="1">
      <alignment horizontal="left" wrapText="1"/>
    </xf>
    <xf numFmtId="0" fontId="9" fillId="2" borderId="1" xfId="0" applyFont="1" applyFill="1" applyBorder="1" applyAlignment="1">
      <alignment horizontal="center"/>
    </xf>
    <xf numFmtId="0" fontId="9" fillId="2" borderId="1" xfId="0" applyFont="1" applyFill="1" applyBorder="1" applyAlignment="1">
      <alignment horizontal="left" indent="1"/>
    </xf>
    <xf numFmtId="0" fontId="9" fillId="2" borderId="1" xfId="0" applyFont="1" applyFill="1" applyBorder="1" applyAlignment="1">
      <alignment horizontal="center" vertical="center"/>
    </xf>
    <xf numFmtId="43" fontId="9" fillId="2" borderId="1" xfId="2" applyFont="1" applyFill="1" applyBorder="1" applyAlignment="1">
      <alignment horizontal="center" vertical="center"/>
    </xf>
    <xf numFmtId="0" fontId="12" fillId="5" borderId="2" xfId="1" applyFont="1" applyFill="1" applyBorder="1" applyAlignment="1">
      <alignment horizontal="center" vertical="center"/>
    </xf>
    <xf numFmtId="0" fontId="14" fillId="4" borderId="2" xfId="0" applyFont="1" applyFill="1" applyBorder="1" applyAlignment="1">
      <alignment horizontal="center" vertical="center" wrapText="1"/>
    </xf>
    <xf numFmtId="166" fontId="11" fillId="3" borderId="2" xfId="1" applyNumberFormat="1" applyFont="1" applyFill="1" applyBorder="1" applyAlignment="1">
      <alignment horizontal="center" vertical="center"/>
    </xf>
    <xf numFmtId="4" fontId="7" fillId="0" borderId="2" xfId="0" applyNumberFormat="1" applyFont="1" applyBorder="1" applyAlignment="1">
      <alignment horizontal="center" vertical="center"/>
    </xf>
    <xf numFmtId="0" fontId="7" fillId="0" borderId="2" xfId="0" applyFont="1" applyBorder="1" applyAlignment="1">
      <alignment horizontal="left" vertical="center" indent="1"/>
    </xf>
    <xf numFmtId="4" fontId="7" fillId="0" borderId="2" xfId="0" applyNumberFormat="1" applyFont="1" applyBorder="1" applyAlignment="1">
      <alignment horizontal="left" vertical="center" indent="1"/>
    </xf>
    <xf numFmtId="0" fontId="7" fillId="0" borderId="2" xfId="0" applyFont="1" applyBorder="1" applyAlignment="1">
      <alignment horizontal="center" vertical="center"/>
    </xf>
    <xf numFmtId="49" fontId="11" fillId="8" borderId="2" xfId="1" applyNumberFormat="1" applyFont="1" applyFill="1" applyBorder="1" applyAlignment="1">
      <alignment horizontal="center" vertical="top"/>
    </xf>
    <xf numFmtId="49" fontId="12" fillId="8" borderId="3" xfId="1" applyNumberFormat="1" applyFont="1" applyFill="1" applyBorder="1" applyAlignment="1">
      <alignment horizontal="center" vertical="center"/>
    </xf>
    <xf numFmtId="43" fontId="12" fillId="8" borderId="3" xfId="2" applyFont="1" applyFill="1" applyBorder="1" applyAlignment="1">
      <alignment horizontal="center" vertical="center"/>
    </xf>
    <xf numFmtId="49" fontId="11" fillId="0" borderId="3" xfId="1" applyNumberFormat="1" applyFont="1" applyBorder="1" applyAlignment="1">
      <alignment horizontal="center" vertical="top"/>
    </xf>
    <xf numFmtId="164" fontId="12" fillId="2" borderId="7" xfId="1" applyNumberFormat="1" applyFont="1" applyFill="1" applyBorder="1" applyAlignment="1">
      <alignment horizontal="center" vertical="center"/>
    </xf>
    <xf numFmtId="43" fontId="12" fillId="5" borderId="4" xfId="2" applyFont="1" applyFill="1" applyBorder="1" applyAlignment="1">
      <alignment horizontal="center" vertical="center"/>
    </xf>
    <xf numFmtId="43" fontId="12" fillId="8" borderId="8" xfId="2" applyFont="1" applyFill="1" applyBorder="1" applyAlignment="1">
      <alignment horizontal="center" vertical="center"/>
    </xf>
    <xf numFmtId="164" fontId="12" fillId="5" borderId="6" xfId="1" applyNumberFormat="1" applyFont="1" applyFill="1" applyBorder="1" applyAlignment="1">
      <alignment horizontal="center" vertical="center"/>
    </xf>
    <xf numFmtId="164" fontId="12" fillId="8" borderId="9" xfId="1" applyNumberFormat="1" applyFont="1" applyFill="1" applyBorder="1" applyAlignment="1">
      <alignment horizontal="center" vertical="center"/>
    </xf>
    <xf numFmtId="164" fontId="12" fillId="4" borderId="6" xfId="1" applyNumberFormat="1" applyFont="1" applyFill="1" applyBorder="1" applyAlignment="1">
      <alignment horizontal="center" vertical="center"/>
    </xf>
    <xf numFmtId="164" fontId="9" fillId="2" borderId="7" xfId="0" applyNumberFormat="1" applyFont="1" applyFill="1" applyBorder="1" applyAlignment="1">
      <alignment horizontal="center" vertical="center"/>
    </xf>
    <xf numFmtId="7" fontId="23" fillId="0" borderId="2" xfId="2" applyNumberFormat="1" applyFont="1" applyBorder="1"/>
    <xf numFmtId="7" fontId="23" fillId="0" borderId="4" xfId="2" applyNumberFormat="1" applyFont="1" applyBorder="1"/>
    <xf numFmtId="7" fontId="23" fillId="0" borderId="2" xfId="2" applyNumberFormat="1" applyFont="1" applyFill="1" applyBorder="1"/>
    <xf numFmtId="7" fontId="23" fillId="0" borderId="4" xfId="2" applyNumberFormat="1" applyFont="1" applyFill="1" applyBorder="1"/>
    <xf numFmtId="4" fontId="11" fillId="0" borderId="2" xfId="1" applyNumberFormat="1" applyFont="1" applyBorder="1" applyAlignment="1">
      <alignment horizontal="center" vertical="center"/>
    </xf>
    <xf numFmtId="44" fontId="23" fillId="0" borderId="7" xfId="3" applyFont="1" applyFill="1" applyBorder="1" applyAlignment="1">
      <alignment horizontal="right" vertical="center"/>
    </xf>
    <xf numFmtId="44" fontId="23" fillId="0" borderId="0" xfId="3" applyFont="1" applyFill="1" applyBorder="1" applyAlignment="1">
      <alignment horizontal="right" vertical="center"/>
    </xf>
    <xf numFmtId="49" fontId="12" fillId="0" borderId="0" xfId="1" applyNumberFormat="1" applyFont="1" applyAlignment="1">
      <alignment horizontal="center" vertical="center"/>
    </xf>
    <xf numFmtId="0" fontId="23" fillId="0" borderId="0" xfId="0" applyFont="1"/>
    <xf numFmtId="0" fontId="3" fillId="0" borderId="0" xfId="0" applyFont="1"/>
    <xf numFmtId="167" fontId="11" fillId="3" borderId="2" xfId="1" applyNumberFormat="1" applyFont="1" applyFill="1" applyBorder="1" applyAlignment="1">
      <alignment horizontal="center" vertical="center"/>
    </xf>
    <xf numFmtId="0" fontId="3" fillId="0" borderId="0" xfId="0" applyFont="1" applyAlignment="1">
      <alignment horizontal="center"/>
    </xf>
    <xf numFmtId="0" fontId="3" fillId="2" borderId="0" xfId="0" applyFont="1" applyFill="1" applyAlignment="1">
      <alignment horizontal="center"/>
    </xf>
    <xf numFmtId="0" fontId="3" fillId="2" borderId="0" xfId="0" applyFont="1" applyFill="1" applyAlignment="1">
      <alignment horizontal="left" indent="1"/>
    </xf>
    <xf numFmtId="164" fontId="3" fillId="2" borderId="0" xfId="0" applyNumberFormat="1" applyFont="1" applyFill="1" applyAlignment="1">
      <alignment horizontal="center" vertical="center"/>
    </xf>
    <xf numFmtId="4" fontId="3" fillId="2" borderId="0" xfId="0" applyNumberFormat="1" applyFont="1" applyFill="1" applyAlignment="1">
      <alignment horizontal="center" vertical="center"/>
    </xf>
    <xf numFmtId="0" fontId="3" fillId="2" borderId="0" xfId="0" applyFont="1" applyFill="1" applyAlignment="1">
      <alignment horizontal="center" vertical="center"/>
    </xf>
    <xf numFmtId="0" fontId="3" fillId="0" borderId="7" xfId="0" applyFont="1" applyBorder="1"/>
    <xf numFmtId="0" fontId="3" fillId="0" borderId="9" xfId="0" applyFont="1" applyBorder="1"/>
    <xf numFmtId="0" fontId="3" fillId="0" borderId="6" xfId="0" applyFont="1" applyBorder="1"/>
    <xf numFmtId="0" fontId="3" fillId="0" borderId="2" xfId="0" applyFont="1" applyBorder="1"/>
    <xf numFmtId="166" fontId="3" fillId="5" borderId="2" xfId="1" applyNumberFormat="1" applyFont="1" applyFill="1" applyBorder="1" applyAlignment="1">
      <alignment horizontal="center" vertical="center"/>
    </xf>
    <xf numFmtId="168" fontId="3" fillId="5" borderId="2" xfId="1" applyNumberFormat="1" applyFont="1" applyFill="1" applyBorder="1" applyAlignment="1">
      <alignment horizontal="center" vertical="center"/>
    </xf>
    <xf numFmtId="167" fontId="3" fillId="5" borderId="2" xfId="1" applyNumberFormat="1" applyFont="1" applyFill="1" applyBorder="1" applyAlignment="1">
      <alignment horizontal="center" vertical="center"/>
    </xf>
    <xf numFmtId="49" fontId="12" fillId="8" borderId="2" xfId="1" applyNumberFormat="1" applyFont="1" applyFill="1" applyBorder="1" applyAlignment="1">
      <alignment horizontal="left" vertical="top"/>
    </xf>
    <xf numFmtId="49" fontId="12" fillId="8" borderId="2" xfId="1" applyNumberFormat="1" applyFont="1" applyFill="1" applyBorder="1" applyAlignment="1">
      <alignment horizontal="center" vertical="top"/>
    </xf>
    <xf numFmtId="7" fontId="3" fillId="0" borderId="6" xfId="0" applyNumberFormat="1" applyFont="1" applyBorder="1"/>
    <xf numFmtId="44" fontId="12" fillId="8" borderId="2" xfId="3" applyFont="1" applyFill="1" applyBorder="1" applyAlignment="1">
      <alignment horizontal="center" vertical="top"/>
    </xf>
    <xf numFmtId="44" fontId="2" fillId="0" borderId="0" xfId="0" applyNumberFormat="1" applyFont="1"/>
    <xf numFmtId="7" fontId="12" fillId="8" borderId="2" xfId="3" applyNumberFormat="1" applyFont="1" applyFill="1" applyBorder="1" applyAlignment="1">
      <alignment horizontal="left" vertical="top"/>
    </xf>
    <xf numFmtId="7" fontId="11" fillId="0" borderId="2" xfId="2" applyNumberFormat="1" applyFont="1" applyFill="1" applyBorder="1"/>
    <xf numFmtId="7" fontId="11" fillId="0" borderId="4" xfId="2" applyNumberFormat="1" applyFont="1" applyFill="1" applyBorder="1"/>
    <xf numFmtId="49" fontId="11" fillId="0" borderId="0" xfId="1" applyNumberFormat="1" applyFont="1" applyAlignment="1">
      <alignment horizontal="center" vertical="top"/>
    </xf>
    <xf numFmtId="49" fontId="11" fillId="0" borderId="7" xfId="1" applyNumberFormat="1" applyFont="1" applyBorder="1" applyAlignment="1">
      <alignment horizontal="center" vertical="top"/>
    </xf>
    <xf numFmtId="49" fontId="11" fillId="0" borderId="6" xfId="1" applyNumberFormat="1" applyFont="1" applyBorder="1" applyAlignment="1">
      <alignment horizontal="center" vertical="top"/>
    </xf>
    <xf numFmtId="44" fontId="11" fillId="0" borderId="2" xfId="3" applyFont="1" applyFill="1" applyBorder="1" applyAlignment="1">
      <alignment horizontal="center" vertical="top"/>
    </xf>
    <xf numFmtId="7" fontId="12" fillId="8" borderId="2" xfId="3" applyNumberFormat="1" applyFont="1" applyFill="1" applyBorder="1" applyAlignment="1">
      <alignment horizontal="center" vertical="top"/>
    </xf>
    <xf numFmtId="0" fontId="25" fillId="0" borderId="0" xfId="4" applyFont="1"/>
    <xf numFmtId="0" fontId="25" fillId="0" borderId="0" xfId="4" applyFont="1" applyAlignment="1">
      <alignment horizontal="center"/>
    </xf>
    <xf numFmtId="44" fontId="25" fillId="0" borderId="0" xfId="4" applyNumberFormat="1" applyFont="1"/>
    <xf numFmtId="44" fontId="26" fillId="0" borderId="0" xfId="5" applyFont="1" applyFill="1" applyBorder="1" applyAlignment="1">
      <alignment horizontal="left" vertical="center"/>
    </xf>
    <xf numFmtId="0" fontId="27" fillId="0" borderId="0" xfId="4" applyFont="1" applyAlignment="1">
      <alignment horizontal="left" vertical="center"/>
    </xf>
    <xf numFmtId="169" fontId="28" fillId="0" borderId="0" xfId="4" applyNumberFormat="1" applyFont="1" applyAlignment="1">
      <alignment horizontal="center" vertical="center"/>
    </xf>
    <xf numFmtId="44" fontId="29" fillId="0" borderId="0" xfId="4" applyNumberFormat="1" applyFont="1" applyAlignment="1">
      <alignment horizontal="center"/>
    </xf>
    <xf numFmtId="44" fontId="27" fillId="0" borderId="6" xfId="5" applyFont="1" applyFill="1" applyBorder="1" applyAlignment="1">
      <alignment horizontal="left" vertical="center"/>
    </xf>
    <xf numFmtId="0" fontId="30" fillId="0" borderId="5" xfId="4" applyFont="1" applyBorder="1" applyAlignment="1">
      <alignment horizontal="right"/>
    </xf>
    <xf numFmtId="169" fontId="28" fillId="0" borderId="5" xfId="4" applyNumberFormat="1" applyFont="1" applyBorder="1" applyAlignment="1">
      <alignment horizontal="left" vertical="center"/>
    </xf>
    <xf numFmtId="0" fontId="25" fillId="0" borderId="4" xfId="4" applyFont="1" applyBorder="1"/>
    <xf numFmtId="2" fontId="25" fillId="0" borderId="10" xfId="5" applyNumberFormat="1" applyFont="1" applyFill="1" applyBorder="1" applyAlignment="1">
      <alignment horizontal="right" vertical="center"/>
    </xf>
    <xf numFmtId="0" fontId="25" fillId="0" borderId="0" xfId="4" applyFont="1" applyAlignment="1">
      <alignment horizontal="right" vertical="center"/>
    </xf>
    <xf numFmtId="169" fontId="31" fillId="0" borderId="0" xfId="4" applyNumberFormat="1" applyFont="1" applyAlignment="1">
      <alignment horizontal="left" vertical="center"/>
    </xf>
    <xf numFmtId="169" fontId="28" fillId="0" borderId="11" xfId="4" applyNumberFormat="1" applyFont="1" applyBorder="1" applyAlignment="1">
      <alignment horizontal="center" vertical="center"/>
    </xf>
    <xf numFmtId="10" fontId="27" fillId="0" borderId="10" xfId="6" applyNumberFormat="1" applyFont="1" applyFill="1" applyBorder="1" applyAlignment="1">
      <alignment horizontal="right" vertical="center"/>
    </xf>
    <xf numFmtId="0" fontId="28" fillId="0" borderId="0" xfId="4" applyFont="1" applyAlignment="1">
      <alignment horizontal="right" vertical="center"/>
    </xf>
    <xf numFmtId="169" fontId="28" fillId="0" borderId="0" xfId="4" applyNumberFormat="1" applyFont="1" applyAlignment="1">
      <alignment horizontal="left" vertical="center"/>
    </xf>
    <xf numFmtId="44" fontId="25" fillId="0" borderId="12" xfId="5" applyFont="1" applyFill="1" applyBorder="1" applyAlignment="1">
      <alignment horizontal="right" vertical="center"/>
    </xf>
    <xf numFmtId="0" fontId="25" fillId="0" borderId="13" xfId="4" applyFont="1" applyBorder="1" applyAlignment="1">
      <alignment horizontal="right" vertical="center"/>
    </xf>
    <xf numFmtId="169" fontId="31" fillId="0" borderId="13" xfId="4" applyNumberFormat="1" applyFont="1" applyBorder="1" applyAlignment="1">
      <alignment horizontal="left" vertical="center"/>
    </xf>
    <xf numFmtId="169" fontId="28" fillId="0" borderId="14" xfId="4" applyNumberFormat="1" applyFont="1" applyBorder="1" applyAlignment="1">
      <alignment horizontal="center" vertical="center"/>
    </xf>
    <xf numFmtId="44" fontId="25" fillId="0" borderId="0" xfId="5" applyFont="1" applyFill="1" applyBorder="1" applyAlignment="1">
      <alignment horizontal="left" vertical="center"/>
    </xf>
    <xf numFmtId="44" fontId="32" fillId="10" borderId="2" xfId="5" applyFont="1" applyFill="1" applyBorder="1" applyAlignment="1">
      <alignment horizontal="left" vertical="center"/>
    </xf>
    <xf numFmtId="0" fontId="33" fillId="10" borderId="15" xfId="4" applyFont="1" applyFill="1" applyBorder="1"/>
    <xf numFmtId="0" fontId="32" fillId="10" borderId="15" xfId="4" applyFont="1" applyFill="1" applyBorder="1" applyAlignment="1">
      <alignment horizontal="left" vertical="center"/>
    </xf>
    <xf numFmtId="169" fontId="34" fillId="10" borderId="8" xfId="4" applyNumberFormat="1" applyFont="1" applyFill="1" applyBorder="1" applyAlignment="1">
      <alignment horizontal="center" vertical="center"/>
    </xf>
    <xf numFmtId="0" fontId="33" fillId="10" borderId="0" xfId="4" applyFont="1" applyFill="1"/>
    <xf numFmtId="0" fontId="32" fillId="10" borderId="0" xfId="4" applyFont="1" applyFill="1" applyAlignment="1">
      <alignment vertical="center"/>
    </xf>
    <xf numFmtId="169" fontId="34" fillId="10" borderId="11" xfId="4" applyNumberFormat="1" applyFont="1" applyFill="1" applyBorder="1" applyAlignment="1">
      <alignment horizontal="center" vertical="center"/>
    </xf>
    <xf numFmtId="44" fontId="32" fillId="10" borderId="2" xfId="5" applyFont="1" applyFill="1" applyBorder="1" applyAlignment="1">
      <alignment vertical="center"/>
    </xf>
    <xf numFmtId="0" fontId="33" fillId="10" borderId="13" xfId="4" applyFont="1" applyFill="1" applyBorder="1"/>
    <xf numFmtId="0" fontId="32" fillId="10" borderId="13" xfId="4" applyFont="1" applyFill="1" applyBorder="1" applyAlignment="1">
      <alignment vertical="center"/>
    </xf>
    <xf numFmtId="169" fontId="34" fillId="10" borderId="14" xfId="4" applyNumberFormat="1" applyFont="1" applyFill="1" applyBorder="1" applyAlignment="1">
      <alignment horizontal="center" vertical="center"/>
    </xf>
    <xf numFmtId="0" fontId="27" fillId="0" borderId="5" xfId="4" applyFont="1" applyBorder="1" applyAlignment="1">
      <alignment horizontal="center" vertical="center"/>
    </xf>
    <xf numFmtId="0" fontId="27" fillId="0" borderId="5" xfId="4" applyFont="1" applyBorder="1" applyAlignment="1">
      <alignment vertical="center"/>
    </xf>
    <xf numFmtId="0" fontId="27" fillId="0" borderId="5" xfId="4" quotePrefix="1" applyFont="1" applyBorder="1" applyAlignment="1">
      <alignment vertical="center"/>
    </xf>
    <xf numFmtId="0" fontId="27" fillId="0" borderId="5" xfId="4" quotePrefix="1" applyFont="1" applyBorder="1" applyAlignment="1">
      <alignment horizontal="center" vertical="center"/>
    </xf>
    <xf numFmtId="44" fontId="25" fillId="0" borderId="0" xfId="4" applyNumberFormat="1" applyFont="1" applyAlignment="1">
      <alignment vertical="center"/>
    </xf>
    <xf numFmtId="44" fontId="25" fillId="0" borderId="0" xfId="4" applyNumberFormat="1" applyFont="1" applyAlignment="1">
      <alignment horizontal="right" vertical="center"/>
    </xf>
    <xf numFmtId="44" fontId="26" fillId="0" borderId="2" xfId="5" applyFont="1" applyFill="1" applyBorder="1" applyAlignment="1">
      <alignment horizontal="left" vertical="center"/>
    </xf>
    <xf numFmtId="0" fontId="28" fillId="0" borderId="6" xfId="4" applyFont="1" applyBorder="1" applyAlignment="1">
      <alignment vertical="center"/>
    </xf>
    <xf numFmtId="0" fontId="28" fillId="0" borderId="4" xfId="4" quotePrefix="1" applyFont="1" applyBorder="1" applyAlignment="1">
      <alignment vertical="center"/>
    </xf>
    <xf numFmtId="0" fontId="28" fillId="0" borderId="2" xfId="4" quotePrefix="1" applyFont="1" applyBorder="1" applyAlignment="1">
      <alignment horizontal="center" vertical="center"/>
    </xf>
    <xf numFmtId="44" fontId="25" fillId="0" borderId="0" xfId="4" applyNumberFormat="1" applyFont="1" applyAlignment="1">
      <alignment horizontal="center" vertical="center"/>
    </xf>
    <xf numFmtId="0" fontId="28" fillId="0" borderId="2" xfId="4" applyFont="1" applyBorder="1" applyAlignment="1">
      <alignment horizontal="center" vertical="center"/>
    </xf>
    <xf numFmtId="0" fontId="28" fillId="0" borderId="13" xfId="4" applyFont="1" applyBorder="1" applyAlignment="1">
      <alignment horizontal="left" vertical="center"/>
    </xf>
    <xf numFmtId="0" fontId="27" fillId="0" borderId="0" xfId="4" applyFont="1" applyAlignment="1">
      <alignment horizontal="center" vertical="center"/>
    </xf>
    <xf numFmtId="0" fontId="31" fillId="0" borderId="0" xfId="4" applyFont="1" applyAlignment="1">
      <alignment horizontal="center"/>
    </xf>
    <xf numFmtId="0" fontId="31" fillId="0" borderId="0" xfId="4" applyFont="1"/>
    <xf numFmtId="0" fontId="24" fillId="0" borderId="0" xfId="4"/>
    <xf numFmtId="0" fontId="27" fillId="12" borderId="6" xfId="4" applyFont="1" applyFill="1" applyBorder="1" applyAlignment="1">
      <alignment horizontal="center" vertical="center"/>
    </xf>
    <xf numFmtId="0" fontId="27" fillId="12" borderId="5" xfId="4" applyFont="1" applyFill="1" applyBorder="1" applyAlignment="1">
      <alignment vertical="center"/>
    </xf>
    <xf numFmtId="0" fontId="27" fillId="12" borderId="5" xfId="4" quotePrefix="1" applyFont="1" applyFill="1" applyBorder="1" applyAlignment="1">
      <alignment vertical="center"/>
    </xf>
    <xf numFmtId="0" fontId="27" fillId="12" borderId="4" xfId="4" applyFont="1" applyFill="1" applyBorder="1" applyAlignment="1">
      <alignment horizontal="center" vertical="center"/>
    </xf>
    <xf numFmtId="0" fontId="27" fillId="0" borderId="0" xfId="4" applyFont="1"/>
    <xf numFmtId="0" fontId="36" fillId="0" borderId="18" xfId="4" applyFont="1" applyBorder="1" applyAlignment="1">
      <alignment horizontal="center" vertical="center"/>
    </xf>
    <xf numFmtId="0" fontId="36" fillId="0" borderId="17" xfId="4" applyFont="1" applyBorder="1" applyAlignment="1">
      <alignment horizontal="center" vertical="center"/>
    </xf>
    <xf numFmtId="0" fontId="36" fillId="0" borderId="16" xfId="4" applyFont="1" applyBorder="1" applyAlignment="1">
      <alignment horizontal="center" vertical="center"/>
    </xf>
    <xf numFmtId="170" fontId="25" fillId="0" borderId="19" xfId="4" applyNumberFormat="1" applyFont="1" applyBorder="1" applyAlignment="1">
      <alignment horizontal="center" vertical="center"/>
    </xf>
    <xf numFmtId="170" fontId="25" fillId="0" borderId="0" xfId="4" applyNumberFormat="1" applyFont="1" applyAlignment="1">
      <alignment horizontal="center"/>
    </xf>
    <xf numFmtId="0" fontId="35" fillId="2" borderId="18" xfId="4" applyFont="1" applyFill="1" applyBorder="1" applyAlignment="1">
      <alignment horizontal="center" vertical="center" wrapText="1"/>
    </xf>
    <xf numFmtId="0" fontId="35" fillId="2" borderId="17" xfId="4" applyFont="1" applyFill="1" applyBorder="1" applyAlignment="1">
      <alignment horizontal="center" vertical="center"/>
    </xf>
    <xf numFmtId="0" fontId="35" fillId="2" borderId="16" xfId="4" applyFont="1" applyFill="1" applyBorder="1" applyAlignment="1">
      <alignment horizontal="center" vertical="center"/>
    </xf>
    <xf numFmtId="0" fontId="28" fillId="11" borderId="4" xfId="4" applyFont="1" applyFill="1" applyBorder="1" applyAlignment="1">
      <alignment horizontal="center" vertical="center"/>
    </xf>
    <xf numFmtId="0" fontId="28" fillId="11" borderId="5" xfId="4" applyFont="1" applyFill="1" applyBorder="1" applyAlignment="1">
      <alignment horizontal="center" vertical="center"/>
    </xf>
    <xf numFmtId="0" fontId="28" fillId="11" borderId="6" xfId="4" applyFont="1" applyFill="1" applyBorder="1" applyAlignment="1">
      <alignment horizontal="center" vertical="center"/>
    </xf>
    <xf numFmtId="0" fontId="28" fillId="9" borderId="4" xfId="4" applyFont="1" applyFill="1" applyBorder="1" applyAlignment="1">
      <alignment horizontal="center" vertical="center"/>
    </xf>
    <xf numFmtId="0" fontId="28" fillId="9" borderId="5" xfId="4" applyFont="1" applyFill="1" applyBorder="1" applyAlignment="1">
      <alignment horizontal="center" vertical="center"/>
    </xf>
    <xf numFmtId="0" fontId="28" fillId="9" borderId="6" xfId="4" applyFont="1" applyFill="1" applyBorder="1" applyAlignment="1">
      <alignment horizontal="center" vertical="center"/>
    </xf>
    <xf numFmtId="0" fontId="12" fillId="5" borderId="4" xfId="1" applyFont="1" applyFill="1" applyBorder="1" applyAlignment="1">
      <alignment horizontal="center" vertical="center"/>
    </xf>
    <xf numFmtId="0" fontId="12" fillId="5" borderId="5" xfId="1" applyFont="1" applyFill="1" applyBorder="1" applyAlignment="1">
      <alignment horizontal="center" vertical="center"/>
    </xf>
    <xf numFmtId="0" fontId="12" fillId="5" borderId="6" xfId="1" applyFont="1" applyFill="1" applyBorder="1" applyAlignment="1">
      <alignment horizontal="center" vertical="center"/>
    </xf>
    <xf numFmtId="0" fontId="22" fillId="2" borderId="2" xfId="0" applyFont="1" applyFill="1" applyBorder="1" applyAlignment="1">
      <alignment horizontal="center" wrapText="1"/>
    </xf>
    <xf numFmtId="0" fontId="8" fillId="4" borderId="2" xfId="0" applyFont="1" applyFill="1" applyBorder="1" applyAlignment="1">
      <alignment horizontal="left" vertical="center"/>
    </xf>
    <xf numFmtId="43" fontId="12" fillId="4" borderId="2" xfId="2" applyFont="1" applyFill="1" applyBorder="1" applyAlignment="1">
      <alignment horizontal="center" vertical="center"/>
    </xf>
    <xf numFmtId="43" fontId="12" fillId="4" borderId="4" xfId="2" applyFont="1" applyFill="1" applyBorder="1" applyAlignment="1">
      <alignment horizontal="center" vertical="center"/>
    </xf>
    <xf numFmtId="0" fontId="16" fillId="0" borderId="2" xfId="0" applyFont="1" applyBorder="1" applyAlignment="1">
      <alignment horizontal="center" vertical="center" wrapText="1"/>
    </xf>
    <xf numFmtId="164" fontId="18" fillId="6" borderId="2" xfId="0" applyNumberFormat="1" applyFont="1" applyFill="1" applyBorder="1" applyAlignment="1">
      <alignment horizontal="center" vertical="center" wrapText="1"/>
    </xf>
    <xf numFmtId="164" fontId="19" fillId="7" borderId="2" xfId="0" applyNumberFormat="1" applyFont="1" applyFill="1" applyBorder="1" applyAlignment="1">
      <alignment horizontal="center" vertical="center"/>
    </xf>
    <xf numFmtId="0" fontId="17" fillId="2" borderId="2" xfId="1" applyFont="1" applyFill="1" applyBorder="1" applyAlignment="1">
      <alignment horizontal="left" vertical="center" indent="1"/>
    </xf>
    <xf numFmtId="166" fontId="12" fillId="3" borderId="2" xfId="1" applyNumberFormat="1" applyFont="1" applyFill="1" applyBorder="1" applyAlignment="1">
      <alignment horizontal="center" vertical="center"/>
    </xf>
    <xf numFmtId="167" fontId="11" fillId="3" borderId="2" xfId="1" applyNumberFormat="1" applyFont="1" applyFill="1" applyBorder="1" applyAlignment="1">
      <alignment horizontal="center" vertical="center"/>
    </xf>
    <xf numFmtId="44" fontId="26" fillId="0" borderId="2" xfId="3" applyFont="1" applyFill="1" applyBorder="1" applyAlignment="1">
      <alignment horizontal="left" vertical="center"/>
    </xf>
    <xf numFmtId="44" fontId="23" fillId="0" borderId="2" xfId="3" applyFont="1" applyBorder="1"/>
    <xf numFmtId="44" fontId="23" fillId="0" borderId="2" xfId="3" applyFont="1" applyFill="1" applyBorder="1"/>
    <xf numFmtId="172" fontId="11" fillId="0" borderId="2" xfId="3" applyNumberFormat="1" applyFont="1" applyFill="1" applyBorder="1" applyAlignment="1">
      <alignment horizontal="center" vertical="top"/>
    </xf>
    <xf numFmtId="0" fontId="23" fillId="0" borderId="11" xfId="0" applyFont="1" applyBorder="1" applyAlignment="1">
      <alignment horizontal="center"/>
    </xf>
    <xf numFmtId="49" fontId="11" fillId="0" borderId="0" xfId="1" applyNumberFormat="1" applyFont="1" applyBorder="1" applyAlignment="1">
      <alignment horizontal="left" vertical="center"/>
    </xf>
    <xf numFmtId="0" fontId="3" fillId="0" borderId="0" xfId="0" applyFont="1" applyBorder="1"/>
    <xf numFmtId="49" fontId="11" fillId="0" borderId="0" xfId="1" applyNumberFormat="1" applyFont="1" applyBorder="1" applyAlignment="1">
      <alignment horizontal="left" vertical="center" indent="1"/>
    </xf>
    <xf numFmtId="0" fontId="23" fillId="0" borderId="0" xfId="0" applyFont="1" applyBorder="1" applyAlignment="1">
      <alignment horizontal="left" indent="1"/>
    </xf>
    <xf numFmtId="0" fontId="23" fillId="0" borderId="0" xfId="0" applyFont="1" applyBorder="1"/>
    <xf numFmtId="49" fontId="11" fillId="0" borderId="0" xfId="1" applyNumberFormat="1" applyFont="1" applyBorder="1" applyAlignment="1">
      <alignment horizontal="left" vertical="center" indent="2"/>
    </xf>
    <xf numFmtId="49" fontId="11" fillId="0" borderId="0" xfId="1" applyNumberFormat="1" applyFont="1" applyBorder="1" applyAlignment="1">
      <alignment horizontal="left" vertical="center" indent="4"/>
    </xf>
    <xf numFmtId="49" fontId="12" fillId="0" borderId="0" xfId="1" applyNumberFormat="1" applyFont="1" applyBorder="1" applyAlignment="1">
      <alignment horizontal="left" vertical="center" indent="1"/>
    </xf>
    <xf numFmtId="0" fontId="15" fillId="0" borderId="11" xfId="0" applyFont="1" applyBorder="1" applyAlignment="1">
      <alignment horizontal="center"/>
    </xf>
    <xf numFmtId="0" fontId="15" fillId="0" borderId="0" xfId="0" applyFont="1" applyBorder="1" applyAlignment="1">
      <alignment horizontal="left" indent="1"/>
    </xf>
    <xf numFmtId="0" fontId="1" fillId="0" borderId="11" xfId="0" applyFont="1" applyBorder="1" applyAlignment="1">
      <alignment horizontal="center"/>
    </xf>
  </cellXfs>
  <cellStyles count="7">
    <cellStyle name="Milliers" xfId="2" builtinId="3"/>
    <cellStyle name="Monétaire" xfId="3" builtinId="4"/>
    <cellStyle name="Monétaire 2 2" xfId="5" xr:uid="{A9C0E3FB-7888-43AC-BC39-2292EC1DA6BA}"/>
    <cellStyle name="Normal" xfId="0" builtinId="0"/>
    <cellStyle name="Normal 2 2" xfId="4" xr:uid="{3BD9F7C4-584B-456C-A554-0E327F27481D}"/>
    <cellStyle name="Normal 2 2 2" xfId="1" xr:uid="{00000000-0005-0000-0000-000003000000}"/>
    <cellStyle name="Pourcentage 2" xfId="6" xr:uid="{F54C81B3-5213-4DA6-8C6C-820C5088E6B0}"/>
  </cellStyles>
  <dxfs count="44">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s>
  <tableStyles count="0" defaultTableStyle="TableStyleMedium9" defaultPivotStyle="PivotStyleLight16"/>
  <colors>
    <mruColors>
      <color rgb="FF008EAA"/>
      <color rgb="FFFE5000"/>
      <color rgb="FFFFFFFF"/>
      <color rgb="FF403A5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121920</xdr:colOff>
      <xdr:row>0</xdr:row>
      <xdr:rowOff>45720</xdr:rowOff>
    </xdr:from>
    <xdr:to>
      <xdr:col>1</xdr:col>
      <xdr:colOff>835024</xdr:colOff>
      <xdr:row>0</xdr:row>
      <xdr:rowOff>842099</xdr:rowOff>
    </xdr:to>
    <xdr:pic>
      <xdr:nvPicPr>
        <xdr:cNvPr id="2" name="Image 1">
          <a:extLst>
            <a:ext uri="{FF2B5EF4-FFF2-40B4-BE49-F238E27FC236}">
              <a16:creationId xmlns:a16="http://schemas.microsoft.com/office/drawing/2014/main" id="{17AD6DB6-47F9-41B1-A919-67D2613954F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1920" y="45720"/>
          <a:ext cx="1303654" cy="79637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121920</xdr:colOff>
      <xdr:row>0</xdr:row>
      <xdr:rowOff>45720</xdr:rowOff>
    </xdr:from>
    <xdr:to>
      <xdr:col>1</xdr:col>
      <xdr:colOff>835024</xdr:colOff>
      <xdr:row>0</xdr:row>
      <xdr:rowOff>842099</xdr:rowOff>
    </xdr:to>
    <xdr:pic>
      <xdr:nvPicPr>
        <xdr:cNvPr id="2" name="Image 1">
          <a:extLst>
            <a:ext uri="{FF2B5EF4-FFF2-40B4-BE49-F238E27FC236}">
              <a16:creationId xmlns:a16="http://schemas.microsoft.com/office/drawing/2014/main" id="{7A622431-43C1-47D8-90D8-3FBDAE312B0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1920" y="45720"/>
          <a:ext cx="1303654" cy="79637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121920</xdr:colOff>
      <xdr:row>0</xdr:row>
      <xdr:rowOff>45720</xdr:rowOff>
    </xdr:from>
    <xdr:to>
      <xdr:col>1</xdr:col>
      <xdr:colOff>835024</xdr:colOff>
      <xdr:row>0</xdr:row>
      <xdr:rowOff>842099</xdr:rowOff>
    </xdr:to>
    <xdr:pic>
      <xdr:nvPicPr>
        <xdr:cNvPr id="4" name="Image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1920" y="45720"/>
          <a:ext cx="1303019" cy="798919"/>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E0EB9A-30F9-4E3C-B987-B5A94ACD1224}">
  <sheetPr>
    <tabColor rgb="FF92D050"/>
  </sheetPr>
  <dimension ref="A1:G32"/>
  <sheetViews>
    <sheetView showZeros="0" tabSelected="1" view="pageBreakPreview" zoomScaleNormal="100" zoomScaleSheetLayoutView="100" workbookViewId="0">
      <selection activeCell="B61" sqref="C61"/>
    </sheetView>
  </sheetViews>
  <sheetFormatPr baseColWidth="10" defaultColWidth="9.08203125" defaultRowHeight="12.5"/>
  <cols>
    <col min="1" max="1" width="5.58203125" style="87" customWidth="1"/>
    <col min="2" max="2" width="5" style="87" customWidth="1"/>
    <col min="3" max="3" width="58.08203125" style="87" customWidth="1"/>
    <col min="4" max="4" width="14" style="88" customWidth="1"/>
    <col min="5" max="5" width="3.08203125" style="87" customWidth="1"/>
    <col min="6" max="6" width="13.5" style="87" customWidth="1"/>
    <col min="7" max="8" width="10.25" style="87" bestFit="1" customWidth="1"/>
    <col min="9" max="16384" width="9.08203125" style="87"/>
  </cols>
  <sheetData>
    <row r="1" spans="1:7" ht="30.75" customHeight="1">
      <c r="A1" s="143" t="s">
        <v>158</v>
      </c>
      <c r="B1" s="144"/>
      <c r="C1" s="144"/>
      <c r="D1" s="145"/>
    </row>
    <row r="2" spans="1:7" ht="15" customHeight="1">
      <c r="A2" s="146" t="s">
        <v>154</v>
      </c>
      <c r="B2" s="146"/>
      <c r="C2" s="146"/>
      <c r="D2" s="146"/>
    </row>
    <row r="3" spans="1:7">
      <c r="A3" s="147" t="s">
        <v>153</v>
      </c>
      <c r="B3" s="147"/>
      <c r="C3" s="147"/>
      <c r="D3" s="147"/>
    </row>
    <row r="4" spans="1:7" ht="5.25" customHeight="1"/>
    <row r="5" spans="1:7" s="142" customFormat="1" ht="34.15" customHeight="1">
      <c r="A5" s="148" t="s">
        <v>152</v>
      </c>
      <c r="B5" s="149"/>
      <c r="C5" s="149"/>
      <c r="D5" s="150"/>
    </row>
    <row r="6" spans="1:7" ht="12" customHeight="1">
      <c r="A6" s="136"/>
      <c r="B6" s="136"/>
      <c r="D6" s="135"/>
      <c r="E6" s="134"/>
      <c r="F6" s="134"/>
    </row>
    <row r="7" spans="1:7" ht="15" customHeight="1">
      <c r="A7" s="141" t="s">
        <v>151</v>
      </c>
      <c r="B7" s="140">
        <v>9</v>
      </c>
      <c r="C7" s="139" t="s">
        <v>155</v>
      </c>
      <c r="D7" s="138"/>
      <c r="E7" s="137"/>
      <c r="F7" s="137"/>
      <c r="G7" s="137"/>
    </row>
    <row r="8" spans="1:7" ht="12" customHeight="1">
      <c r="A8" s="136"/>
      <c r="B8" s="136"/>
      <c r="D8" s="135"/>
      <c r="E8" s="134"/>
      <c r="F8" s="134"/>
    </row>
    <row r="9" spans="1:7" ht="19.5" customHeight="1">
      <c r="A9" s="151" t="s">
        <v>150</v>
      </c>
      <c r="B9" s="152"/>
      <c r="C9" s="152"/>
      <c r="D9" s="153"/>
      <c r="E9" s="134"/>
      <c r="F9" s="134"/>
    </row>
    <row r="10" spans="1:7" ht="12.75" customHeight="1">
      <c r="A10" s="132" t="s">
        <v>149</v>
      </c>
      <c r="B10" s="133" t="s">
        <v>148</v>
      </c>
      <c r="C10" s="133"/>
      <c r="D10" s="132" t="s">
        <v>147</v>
      </c>
      <c r="E10" s="88"/>
      <c r="F10" s="88"/>
    </row>
    <row r="11" spans="1:7" ht="16.899999999999999" customHeight="1">
      <c r="A11" s="130" t="s">
        <v>146</v>
      </c>
      <c r="B11" s="129" t="s">
        <v>145</v>
      </c>
      <c r="C11" s="128"/>
      <c r="D11" s="170">
        <f>TF!I60</f>
        <v>0</v>
      </c>
      <c r="E11" s="131"/>
      <c r="F11" s="125"/>
    </row>
    <row r="12" spans="1:7" ht="16.899999999999999" customHeight="1">
      <c r="A12" s="130"/>
      <c r="B12" s="129" t="s">
        <v>5</v>
      </c>
      <c r="C12" s="128"/>
      <c r="D12" s="170">
        <f>TF!G48+TF!G49+TF!G50</f>
        <v>0</v>
      </c>
      <c r="E12" s="131"/>
      <c r="F12" s="125"/>
    </row>
    <row r="13" spans="1:7" ht="16.899999999999999" customHeight="1">
      <c r="A13" s="130">
        <v>3</v>
      </c>
      <c r="B13" s="129" t="s">
        <v>156</v>
      </c>
      <c r="C13" s="128"/>
      <c r="D13" s="170">
        <f>'TO1'!I36</f>
        <v>0</v>
      </c>
      <c r="E13" s="131"/>
      <c r="F13" s="125"/>
    </row>
    <row r="14" spans="1:7" ht="16.899999999999999" customHeight="1">
      <c r="A14" s="130">
        <v>5</v>
      </c>
      <c r="B14" s="129" t="s">
        <v>157</v>
      </c>
      <c r="C14" s="128"/>
      <c r="D14" s="170">
        <f>'TO2'!I12</f>
        <v>0</v>
      </c>
      <c r="E14" s="131"/>
      <c r="F14" s="125"/>
    </row>
    <row r="15" spans="1:7" ht="16.899999999999999" customHeight="1">
      <c r="A15" s="130"/>
      <c r="B15" s="129"/>
      <c r="C15" s="128"/>
      <c r="D15" s="127"/>
      <c r="E15" s="131"/>
      <c r="F15" s="125"/>
    </row>
    <row r="16" spans="1:7" ht="16.899999999999999" customHeight="1">
      <c r="A16" s="130"/>
      <c r="B16" s="129"/>
      <c r="C16" s="128"/>
      <c r="D16" s="127"/>
      <c r="E16" s="125"/>
      <c r="F16" s="125"/>
    </row>
    <row r="17" spans="1:7" ht="16.899999999999999" customHeight="1">
      <c r="A17" s="130"/>
      <c r="B17" s="129"/>
      <c r="C17" s="128"/>
      <c r="D17" s="127"/>
      <c r="E17" s="131"/>
      <c r="F17" s="125"/>
    </row>
    <row r="18" spans="1:7" ht="16.899999999999999" customHeight="1">
      <c r="A18" s="130"/>
      <c r="B18" s="129"/>
      <c r="C18" s="128"/>
      <c r="D18" s="127"/>
      <c r="E18" s="125"/>
      <c r="F18" s="125"/>
    </row>
    <row r="19" spans="1:7" ht="16.899999999999999" customHeight="1">
      <c r="A19" s="130"/>
      <c r="B19" s="129"/>
      <c r="C19" s="128"/>
      <c r="D19" s="127"/>
      <c r="E19" s="131"/>
      <c r="F19" s="125"/>
    </row>
    <row r="20" spans="1:7" ht="16.899999999999999" customHeight="1">
      <c r="A20" s="130"/>
      <c r="B20" s="129"/>
      <c r="C20" s="128"/>
      <c r="D20" s="127"/>
      <c r="E20" s="126"/>
      <c r="F20" s="125"/>
    </row>
    <row r="21" spans="1:7" ht="6.75" customHeight="1">
      <c r="A21" s="124"/>
      <c r="B21" s="123"/>
      <c r="C21" s="122"/>
      <c r="D21" s="121"/>
    </row>
    <row r="22" spans="1:7" ht="15" customHeight="1">
      <c r="A22" s="120"/>
      <c r="B22" s="119" t="s">
        <v>144</v>
      </c>
      <c r="C22" s="118"/>
      <c r="D22" s="117">
        <f>SUM(D11:D20)</f>
        <v>0</v>
      </c>
      <c r="E22" s="89"/>
      <c r="F22" s="89"/>
      <c r="G22" s="89"/>
    </row>
    <row r="23" spans="1:7" ht="15" customHeight="1">
      <c r="A23" s="116"/>
      <c r="B23" s="115" t="s">
        <v>143</v>
      </c>
      <c r="C23" s="114"/>
      <c r="D23" s="110">
        <f>D22*0.2</f>
        <v>0</v>
      </c>
      <c r="F23" s="89"/>
      <c r="G23" s="89"/>
    </row>
    <row r="24" spans="1:7" ht="15" customHeight="1">
      <c r="A24" s="113"/>
      <c r="B24" s="112" t="s">
        <v>142</v>
      </c>
      <c r="C24" s="111"/>
      <c r="D24" s="110">
        <f>D23+D22</f>
        <v>0</v>
      </c>
      <c r="F24" s="89"/>
      <c r="G24" s="89"/>
    </row>
    <row r="25" spans="1:7" ht="6.75" hidden="1" customHeight="1">
      <c r="A25" s="92"/>
      <c r="B25" s="92"/>
      <c r="C25" s="91"/>
      <c r="D25" s="90"/>
      <c r="E25" s="89"/>
      <c r="F25" s="89"/>
    </row>
    <row r="26" spans="1:7" ht="18.75" hidden="1" customHeight="1">
      <c r="A26" s="154" t="s">
        <v>141</v>
      </c>
      <c r="B26" s="155"/>
      <c r="C26" s="155"/>
      <c r="D26" s="156"/>
      <c r="E26" s="109"/>
      <c r="F26" s="89"/>
    </row>
    <row r="27" spans="1:7" ht="15" hidden="1" customHeight="1">
      <c r="A27" s="108"/>
      <c r="B27" s="107" t="s">
        <v>140</v>
      </c>
      <c r="C27" s="106"/>
      <c r="D27" s="105">
        <v>650000</v>
      </c>
      <c r="E27" s="89"/>
      <c r="F27" s="89"/>
    </row>
    <row r="28" spans="1:7" ht="15" hidden="1" customHeight="1">
      <c r="A28" s="101"/>
      <c r="B28" s="104"/>
      <c r="C28" s="103" t="s">
        <v>139</v>
      </c>
      <c r="D28" s="102">
        <f>D22/D27-100%</f>
        <v>-1</v>
      </c>
      <c r="E28" s="89"/>
      <c r="F28" s="89"/>
    </row>
    <row r="29" spans="1:7" ht="15" hidden="1" customHeight="1">
      <c r="A29" s="101"/>
      <c r="B29" s="100" t="s">
        <v>138</v>
      </c>
      <c r="C29" s="99"/>
      <c r="D29" s="98">
        <v>238.9</v>
      </c>
      <c r="E29" s="89"/>
      <c r="F29" s="89"/>
    </row>
    <row r="30" spans="1:7" ht="15" hidden="1" customHeight="1">
      <c r="A30" s="97"/>
      <c r="B30" s="96" t="s">
        <v>137</v>
      </c>
      <c r="C30" s="95"/>
      <c r="D30" s="94">
        <f>D22/D29</f>
        <v>0</v>
      </c>
    </row>
    <row r="31" spans="1:7">
      <c r="D31" s="93"/>
    </row>
    <row r="32" spans="1:7" ht="6.75" customHeight="1">
      <c r="A32" s="92"/>
      <c r="B32" s="92"/>
      <c r="C32" s="91"/>
      <c r="D32" s="90"/>
      <c r="E32" s="89"/>
      <c r="F32" s="89"/>
    </row>
  </sheetData>
  <mergeCells count="6">
    <mergeCell ref="A26:D26"/>
    <mergeCell ref="A1:D1"/>
    <mergeCell ref="A2:D2"/>
    <mergeCell ref="A3:D3"/>
    <mergeCell ref="A5:D5"/>
    <mergeCell ref="A9:D9"/>
  </mergeCells>
  <printOptions horizontalCentered="1"/>
  <pageMargins left="0.31496062992125984" right="0.31496062992125984" top="0.78740157480314965" bottom="0.31496062992125984" header="0.35433070866141736" footer="0.51181102362204722"/>
  <pageSetup paperSize="9" orientation="portrait" horizontalDpi="4294967294" r:id="rId1"/>
  <headerFooter alignWithMargins="0">
    <oddHeader xml:space="preserve">&amp;R&amp;"Century Gothic,Normal"&amp;24 3&amp;"Century Gothic,Gras"&amp;K92D050B&amp;"Century Gothic,Normal"&amp;K000000 Architecture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86E759-C072-4A7B-A9FF-6DBA38353F14}">
  <sheetPr>
    <pageSetUpPr fitToPage="1"/>
  </sheetPr>
  <dimension ref="A1:O67"/>
  <sheetViews>
    <sheetView zoomScale="115" zoomScaleNormal="115" workbookViewId="0">
      <selection activeCell="I17" sqref="I17"/>
    </sheetView>
  </sheetViews>
  <sheetFormatPr baseColWidth="10" defaultColWidth="11" defaultRowHeight="14.5"/>
  <cols>
    <col min="1" max="1" width="7.75" style="6" customWidth="1"/>
    <col min="2" max="2" width="39.75" style="4" customWidth="1"/>
    <col min="3" max="3" width="7.75" style="4" customWidth="1"/>
    <col min="4" max="4" width="1.25" style="4" customWidth="1"/>
    <col min="5" max="5" width="12.08203125" style="4" customWidth="1"/>
    <col min="6" max="6" width="10.25" style="4" customWidth="1"/>
    <col min="7" max="7" width="11.75" style="4" customWidth="1"/>
    <col min="8" max="8" width="1.25" style="4" customWidth="1"/>
    <col min="9" max="9" width="21.75" style="4" customWidth="1"/>
    <col min="10" max="10" width="17.75" style="4" customWidth="1"/>
    <col min="11" max="16384" width="11" style="4"/>
  </cols>
  <sheetData>
    <row r="1" spans="1:15" ht="87" customHeight="1">
      <c r="A1" s="61"/>
      <c r="B1" s="59"/>
      <c r="C1" s="59"/>
      <c r="D1" s="59"/>
      <c r="E1" s="59"/>
      <c r="F1" s="59"/>
      <c r="G1" s="59"/>
      <c r="H1" s="59"/>
      <c r="I1" s="59"/>
      <c r="J1" s="59"/>
      <c r="K1" s="59"/>
      <c r="L1" s="59"/>
    </row>
    <row r="2" spans="1:15" ht="55.5" customHeight="1">
      <c r="A2" s="164" t="s">
        <v>62</v>
      </c>
      <c r="B2" s="164"/>
      <c r="C2" s="17" t="s">
        <v>0</v>
      </c>
      <c r="D2" s="12"/>
      <c r="E2" s="165" t="str">
        <f>"Estimation du lot "&amp;A5&amp;" - 
"&amp;B5</f>
        <v>Estimation du lot  - 
CVC-PB</v>
      </c>
      <c r="F2" s="165"/>
      <c r="G2" s="165"/>
      <c r="H2" s="165"/>
      <c r="I2" s="165"/>
      <c r="J2" s="59"/>
      <c r="K2" s="59"/>
      <c r="L2" s="59"/>
    </row>
    <row r="3" spans="1:15" ht="15.65" customHeight="1">
      <c r="A3" s="164"/>
      <c r="B3" s="164"/>
      <c r="C3" s="35" t="s">
        <v>66</v>
      </c>
      <c r="D3" s="1"/>
      <c r="E3" s="166"/>
      <c r="F3" s="166"/>
      <c r="G3" s="166"/>
      <c r="H3" s="166"/>
      <c r="I3" s="166"/>
      <c r="J3" s="59"/>
      <c r="K3" s="59"/>
      <c r="L3" s="59"/>
    </row>
    <row r="4" spans="1:15" ht="15.5">
      <c r="A4" s="167" t="s">
        <v>1</v>
      </c>
      <c r="B4" s="167"/>
      <c r="C4" s="18" t="s">
        <v>2</v>
      </c>
      <c r="D4" s="13"/>
      <c r="E4" s="34" t="s">
        <v>3</v>
      </c>
      <c r="F4" s="168">
        <f>I60</f>
        <v>0</v>
      </c>
      <c r="G4" s="168"/>
      <c r="H4" s="168"/>
      <c r="I4" s="168"/>
      <c r="J4" s="59"/>
      <c r="K4" s="59"/>
      <c r="L4" s="59"/>
    </row>
    <row r="5" spans="1:15">
      <c r="A5" s="36"/>
      <c r="B5" s="37" t="s">
        <v>4</v>
      </c>
      <c r="C5" s="38">
        <v>0</v>
      </c>
      <c r="D5" s="14"/>
      <c r="E5" s="60" t="s">
        <v>5</v>
      </c>
      <c r="F5" s="169"/>
      <c r="G5" s="169"/>
      <c r="H5" s="169"/>
      <c r="I5" s="169"/>
      <c r="J5" s="59"/>
      <c r="K5" s="59"/>
      <c r="L5" s="59"/>
    </row>
    <row r="6" spans="1:15">
      <c r="A6" s="62"/>
      <c r="B6" s="63"/>
      <c r="C6" s="64"/>
      <c r="D6" s="64"/>
      <c r="E6" s="65"/>
      <c r="F6" s="66"/>
      <c r="G6" s="64"/>
      <c r="H6" s="64"/>
      <c r="I6" s="64"/>
      <c r="J6" s="59"/>
      <c r="K6" s="59"/>
      <c r="L6" s="59"/>
    </row>
    <row r="7" spans="1:15" ht="43.5">
      <c r="A7" s="19" t="s">
        <v>6</v>
      </c>
      <c r="B7" s="19" t="s">
        <v>7</v>
      </c>
      <c r="C7" s="19" t="s">
        <v>8</v>
      </c>
      <c r="D7" s="15"/>
      <c r="E7" s="33" t="s">
        <v>9</v>
      </c>
      <c r="F7" s="19" t="s">
        <v>10</v>
      </c>
      <c r="G7" s="19" t="s">
        <v>11</v>
      </c>
      <c r="H7" s="15"/>
      <c r="I7" s="20" t="s">
        <v>12</v>
      </c>
      <c r="J7" s="59"/>
      <c r="K7" s="59"/>
      <c r="L7" s="59"/>
    </row>
    <row r="8" spans="1:15">
      <c r="A8" s="62"/>
      <c r="B8" s="63"/>
      <c r="C8" s="66"/>
      <c r="D8" s="65"/>
      <c r="E8" s="65"/>
      <c r="F8" s="64"/>
      <c r="G8" s="65"/>
      <c r="H8" s="65"/>
      <c r="I8" s="2"/>
      <c r="J8" s="59"/>
      <c r="K8" s="59"/>
      <c r="L8" s="59"/>
    </row>
    <row r="9" spans="1:15" s="24" customFormat="1" ht="44.25" customHeight="1">
      <c r="A9" s="160" t="s">
        <v>13</v>
      </c>
      <c r="B9" s="160"/>
      <c r="C9" s="160"/>
      <c r="D9" s="160"/>
      <c r="E9" s="160"/>
      <c r="F9" s="160"/>
      <c r="G9" s="160"/>
      <c r="H9" s="160"/>
      <c r="I9" s="160"/>
      <c r="J9" s="59"/>
      <c r="K9" s="59"/>
      <c r="L9" s="59"/>
    </row>
    <row r="10" spans="1:15" s="24" customFormat="1">
      <c r="A10" s="25"/>
      <c r="B10" s="26"/>
      <c r="C10" s="26"/>
      <c r="D10" s="27"/>
      <c r="E10" s="26"/>
      <c r="F10" s="26"/>
      <c r="G10" s="26"/>
      <c r="H10" s="27"/>
      <c r="I10" s="26"/>
      <c r="J10" s="59"/>
      <c r="K10" s="59"/>
      <c r="L10" s="59"/>
    </row>
    <row r="11" spans="1:15">
      <c r="A11" s="22"/>
      <c r="B11" s="23" t="s">
        <v>159</v>
      </c>
      <c r="C11" s="22"/>
      <c r="D11" s="16"/>
      <c r="E11" s="21"/>
      <c r="F11" s="21"/>
      <c r="G11" s="44"/>
      <c r="H11" s="43"/>
      <c r="I11" s="46"/>
      <c r="J11" s="59"/>
      <c r="K11" s="59"/>
      <c r="L11" s="59"/>
    </row>
    <row r="12" spans="1:15">
      <c r="A12" s="40" t="s">
        <v>43</v>
      </c>
      <c r="B12" s="40" t="s">
        <v>28</v>
      </c>
      <c r="C12" s="40"/>
      <c r="D12" s="16"/>
      <c r="E12" s="41"/>
      <c r="F12" s="41"/>
      <c r="G12" s="45">
        <f>SUM(I13:I13)</f>
        <v>0</v>
      </c>
      <c r="H12" s="43"/>
      <c r="I12" s="47"/>
      <c r="J12" s="59"/>
      <c r="K12" s="59"/>
      <c r="L12" s="59"/>
    </row>
    <row r="13" spans="1:15">
      <c r="A13" s="174"/>
      <c r="B13" s="175"/>
      <c r="C13" s="42"/>
      <c r="D13" s="5"/>
      <c r="E13" s="11"/>
      <c r="F13" s="50"/>
      <c r="G13" s="51"/>
      <c r="H13" s="67"/>
      <c r="I13" s="68"/>
      <c r="J13" s="59"/>
      <c r="K13" s="59"/>
      <c r="L13" s="59"/>
    </row>
    <row r="14" spans="1:15">
      <c r="A14" s="174"/>
      <c r="B14" s="176"/>
      <c r="C14" s="10"/>
      <c r="D14" s="5"/>
      <c r="E14" s="11"/>
      <c r="F14" s="50"/>
      <c r="G14" s="51"/>
      <c r="H14" s="67"/>
      <c r="I14" s="69"/>
      <c r="J14" s="59"/>
      <c r="K14" s="59"/>
      <c r="L14" s="59"/>
      <c r="M14" s="59"/>
      <c r="N14" s="59"/>
      <c r="O14" s="59"/>
    </row>
    <row r="15" spans="1:15">
      <c r="A15" s="75" t="s">
        <v>43</v>
      </c>
      <c r="B15" s="74" t="s">
        <v>63</v>
      </c>
      <c r="C15" s="39"/>
      <c r="D15" s="5"/>
      <c r="E15" s="39"/>
      <c r="F15" s="39"/>
      <c r="G15" s="39"/>
      <c r="H15" s="67"/>
      <c r="I15" s="77">
        <f>SUM(G16:G42)</f>
        <v>0</v>
      </c>
      <c r="J15" s="59"/>
      <c r="K15" s="59"/>
      <c r="L15" s="59"/>
      <c r="M15" s="59"/>
      <c r="N15" s="59"/>
      <c r="O15" s="59"/>
    </row>
    <row r="16" spans="1:15">
      <c r="A16" s="174" t="s">
        <v>14</v>
      </c>
      <c r="B16" s="175" t="s">
        <v>29</v>
      </c>
      <c r="C16" s="10" t="s">
        <v>15</v>
      </c>
      <c r="D16" s="5"/>
      <c r="E16" s="11">
        <v>1</v>
      </c>
      <c r="F16" s="50"/>
      <c r="G16" s="51">
        <f t="shared" ref="G16:G19" si="0">F16*E16</f>
        <v>0</v>
      </c>
      <c r="H16" s="67"/>
      <c r="I16" s="76"/>
      <c r="J16" s="59"/>
      <c r="K16" s="59"/>
      <c r="L16" s="59"/>
      <c r="M16" s="59"/>
      <c r="N16" s="59"/>
      <c r="O16" s="59"/>
    </row>
    <row r="17" spans="1:15">
      <c r="A17" s="174" t="s">
        <v>16</v>
      </c>
      <c r="B17" s="175" t="s">
        <v>30</v>
      </c>
      <c r="C17" s="10" t="s">
        <v>15</v>
      </c>
      <c r="D17" s="5"/>
      <c r="E17" s="11">
        <v>1</v>
      </c>
      <c r="F17" s="50"/>
      <c r="G17" s="51">
        <f t="shared" si="0"/>
        <v>0</v>
      </c>
      <c r="H17" s="67"/>
      <c r="I17" s="76"/>
      <c r="J17" s="59"/>
      <c r="K17" s="59"/>
      <c r="L17" s="59"/>
      <c r="M17" s="59"/>
      <c r="N17" s="59"/>
      <c r="O17" s="59"/>
    </row>
    <row r="18" spans="1:15">
      <c r="A18" s="174" t="s">
        <v>79</v>
      </c>
      <c r="B18" s="175" t="s">
        <v>31</v>
      </c>
      <c r="C18" s="10" t="s">
        <v>15</v>
      </c>
      <c r="D18" s="5"/>
      <c r="E18" s="11">
        <v>1</v>
      </c>
      <c r="F18" s="50"/>
      <c r="G18" s="51">
        <f t="shared" si="0"/>
        <v>0</v>
      </c>
      <c r="H18" s="67"/>
      <c r="I18" s="76"/>
      <c r="J18" s="59"/>
      <c r="K18" s="59"/>
      <c r="L18" s="59"/>
      <c r="M18" s="59"/>
      <c r="N18" s="59"/>
      <c r="O18" s="59"/>
    </row>
    <row r="19" spans="1:15">
      <c r="A19" s="174" t="s">
        <v>85</v>
      </c>
      <c r="B19" s="175" t="s">
        <v>57</v>
      </c>
      <c r="C19" s="10"/>
      <c r="D19" s="5"/>
      <c r="E19" s="11"/>
      <c r="F19" s="50"/>
      <c r="G19" s="51">
        <f t="shared" si="0"/>
        <v>0</v>
      </c>
      <c r="H19" s="67"/>
      <c r="I19" s="69"/>
      <c r="J19" s="59"/>
      <c r="K19" s="59"/>
      <c r="L19" s="59"/>
      <c r="M19" s="59"/>
      <c r="N19" s="59"/>
      <c r="O19" s="59"/>
    </row>
    <row r="20" spans="1:15">
      <c r="A20" s="174" t="s">
        <v>86</v>
      </c>
      <c r="B20" s="177" t="s">
        <v>58</v>
      </c>
      <c r="C20" s="10" t="s">
        <v>15</v>
      </c>
      <c r="D20" s="5"/>
      <c r="E20" s="11">
        <v>1</v>
      </c>
      <c r="F20" s="50"/>
      <c r="G20" s="51">
        <f>F20*E20</f>
        <v>0</v>
      </c>
      <c r="H20" s="67"/>
      <c r="I20" s="76"/>
      <c r="J20" s="59"/>
      <c r="K20" s="59"/>
      <c r="L20" s="59"/>
      <c r="M20" s="59"/>
      <c r="N20" s="59"/>
      <c r="O20" s="59"/>
    </row>
    <row r="21" spans="1:15">
      <c r="A21" s="174" t="s">
        <v>87</v>
      </c>
      <c r="B21" s="177" t="s">
        <v>32</v>
      </c>
      <c r="C21" s="10" t="s">
        <v>17</v>
      </c>
      <c r="D21" s="5"/>
      <c r="E21" s="11">
        <v>1</v>
      </c>
      <c r="F21" s="50"/>
      <c r="G21" s="51">
        <f t="shared" ref="G21:G42" si="1">F21*E21</f>
        <v>0</v>
      </c>
      <c r="H21" s="67"/>
      <c r="I21" s="76"/>
      <c r="J21" s="59"/>
      <c r="K21" s="59"/>
      <c r="L21" s="59"/>
      <c r="M21" s="59"/>
      <c r="N21" s="59"/>
      <c r="O21" s="59"/>
    </row>
    <row r="22" spans="1:15">
      <c r="A22" s="174" t="s">
        <v>88</v>
      </c>
      <c r="B22" s="175" t="s">
        <v>59</v>
      </c>
      <c r="C22" s="10"/>
      <c r="D22" s="5"/>
      <c r="E22" s="11"/>
      <c r="F22" s="52"/>
      <c r="G22" s="51">
        <f t="shared" si="1"/>
        <v>0</v>
      </c>
      <c r="H22" s="67"/>
      <c r="I22" s="76"/>
      <c r="J22" s="59"/>
      <c r="K22" s="59"/>
      <c r="L22" s="59"/>
      <c r="M22" s="59"/>
      <c r="N22" s="59"/>
      <c r="O22" s="59"/>
    </row>
    <row r="23" spans="1:15">
      <c r="A23" s="174" t="s">
        <v>89</v>
      </c>
      <c r="B23" s="177" t="s">
        <v>33</v>
      </c>
      <c r="C23" s="10" t="s">
        <v>15</v>
      </c>
      <c r="D23" s="5"/>
      <c r="E23" s="11">
        <v>1</v>
      </c>
      <c r="F23" s="52"/>
      <c r="G23" s="51">
        <f t="shared" si="1"/>
        <v>0</v>
      </c>
      <c r="H23" s="67"/>
      <c r="I23" s="76"/>
      <c r="J23" s="59"/>
      <c r="K23" s="59"/>
      <c r="L23" s="59"/>
      <c r="M23" s="59"/>
      <c r="N23" s="59"/>
      <c r="O23" s="59"/>
    </row>
    <row r="24" spans="1:15">
      <c r="A24" s="174" t="s">
        <v>90</v>
      </c>
      <c r="B24" s="175" t="s">
        <v>19</v>
      </c>
      <c r="C24" s="10"/>
      <c r="D24" s="5"/>
      <c r="E24" s="11"/>
      <c r="F24" s="50"/>
      <c r="G24" s="51">
        <f t="shared" si="1"/>
        <v>0</v>
      </c>
      <c r="H24" s="67"/>
      <c r="I24" s="76"/>
      <c r="J24" s="59"/>
      <c r="K24" s="59"/>
      <c r="L24" s="59"/>
      <c r="M24" s="59"/>
      <c r="N24" s="59"/>
      <c r="O24" s="59"/>
    </row>
    <row r="25" spans="1:15">
      <c r="A25" s="174" t="s">
        <v>91</v>
      </c>
      <c r="B25" s="177" t="s">
        <v>20</v>
      </c>
      <c r="C25" s="10" t="s">
        <v>17</v>
      </c>
      <c r="D25" s="5"/>
      <c r="E25" s="11">
        <v>1</v>
      </c>
      <c r="F25" s="50"/>
      <c r="G25" s="51">
        <f t="shared" si="1"/>
        <v>0</v>
      </c>
      <c r="H25" s="67"/>
      <c r="I25" s="76"/>
      <c r="J25" s="59"/>
      <c r="K25" s="59"/>
      <c r="L25" s="59"/>
      <c r="M25" s="59"/>
      <c r="N25" s="59"/>
      <c r="O25" s="59"/>
    </row>
    <row r="26" spans="1:15">
      <c r="A26" s="174" t="s">
        <v>92</v>
      </c>
      <c r="B26" s="177" t="s">
        <v>34</v>
      </c>
      <c r="C26" s="10" t="s">
        <v>18</v>
      </c>
      <c r="D26" s="5"/>
      <c r="E26" s="11">
        <v>15</v>
      </c>
      <c r="F26" s="50"/>
      <c r="G26" s="51">
        <f t="shared" si="1"/>
        <v>0</v>
      </c>
      <c r="H26" s="67"/>
      <c r="I26" s="76"/>
      <c r="J26" s="59"/>
      <c r="K26" s="59"/>
      <c r="L26" s="59"/>
      <c r="M26" s="59"/>
      <c r="N26" s="59"/>
      <c r="O26" s="59"/>
    </row>
    <row r="27" spans="1:15">
      <c r="A27" s="174" t="s">
        <v>93</v>
      </c>
      <c r="B27" s="177" t="s">
        <v>35</v>
      </c>
      <c r="C27" s="10" t="s">
        <v>17</v>
      </c>
      <c r="D27" s="70"/>
      <c r="E27" s="11">
        <v>3</v>
      </c>
      <c r="F27" s="70"/>
      <c r="G27" s="51">
        <f t="shared" si="1"/>
        <v>0</v>
      </c>
      <c r="H27" s="70"/>
      <c r="I27" s="76"/>
      <c r="J27" s="59"/>
      <c r="K27" s="59"/>
      <c r="L27" s="59"/>
      <c r="M27" s="59"/>
      <c r="N27" s="59"/>
      <c r="O27" s="59"/>
    </row>
    <row r="28" spans="1:15">
      <c r="A28" s="174" t="s">
        <v>94</v>
      </c>
      <c r="B28" s="177" t="s">
        <v>36</v>
      </c>
      <c r="C28" s="10" t="s">
        <v>17</v>
      </c>
      <c r="D28" s="5"/>
      <c r="E28" s="11">
        <v>3</v>
      </c>
      <c r="F28" s="52"/>
      <c r="G28" s="51">
        <f t="shared" si="1"/>
        <v>0</v>
      </c>
      <c r="H28" s="67"/>
      <c r="I28" s="76"/>
      <c r="J28" s="59"/>
      <c r="K28" s="59"/>
      <c r="L28" s="59"/>
      <c r="M28" s="59"/>
      <c r="N28" s="59"/>
      <c r="O28" s="59"/>
    </row>
    <row r="29" spans="1:15" s="58" customFormat="1">
      <c r="A29" s="174" t="s">
        <v>95</v>
      </c>
      <c r="B29" s="177" t="s">
        <v>37</v>
      </c>
      <c r="C29" s="10" t="s">
        <v>17</v>
      </c>
      <c r="D29" s="5"/>
      <c r="E29" s="54">
        <v>2</v>
      </c>
      <c r="F29" s="52"/>
      <c r="G29" s="51">
        <f t="shared" si="1"/>
        <v>0</v>
      </c>
      <c r="H29" s="55"/>
      <c r="I29" s="76"/>
      <c r="J29" s="56"/>
      <c r="K29" s="57"/>
    </row>
    <row r="30" spans="1:15" s="58" customFormat="1">
      <c r="A30" s="174" t="s">
        <v>96</v>
      </c>
      <c r="B30" s="177" t="s">
        <v>38</v>
      </c>
      <c r="C30" s="10" t="s">
        <v>17</v>
      </c>
      <c r="D30" s="5"/>
      <c r="E30" s="54">
        <v>2</v>
      </c>
      <c r="F30" s="52"/>
      <c r="G30" s="51">
        <f t="shared" si="1"/>
        <v>0</v>
      </c>
      <c r="H30" s="55"/>
      <c r="I30" s="76"/>
      <c r="J30" s="56"/>
      <c r="K30" s="57"/>
    </row>
    <row r="31" spans="1:15">
      <c r="A31" s="174" t="s">
        <v>97</v>
      </c>
      <c r="B31" s="178" t="s">
        <v>39</v>
      </c>
      <c r="C31" s="10" t="s">
        <v>17</v>
      </c>
      <c r="D31" s="5"/>
      <c r="E31" s="11">
        <v>1</v>
      </c>
      <c r="F31" s="52"/>
      <c r="G31" s="51">
        <f t="shared" si="1"/>
        <v>0</v>
      </c>
      <c r="H31" s="67"/>
      <c r="I31" s="76"/>
      <c r="J31" s="59"/>
      <c r="K31" s="59"/>
    </row>
    <row r="32" spans="1:15" s="58" customFormat="1">
      <c r="A32" s="174" t="s">
        <v>98</v>
      </c>
      <c r="B32" s="178" t="s">
        <v>40</v>
      </c>
      <c r="C32" s="10" t="s">
        <v>17</v>
      </c>
      <c r="D32" s="5"/>
      <c r="E32" s="54">
        <v>2</v>
      </c>
      <c r="F32" s="52"/>
      <c r="G32" s="51">
        <f t="shared" si="1"/>
        <v>0</v>
      </c>
      <c r="H32" s="55">
        <f t="shared" ref="H32" si="2">E32*G32</f>
        <v>0</v>
      </c>
      <c r="I32" s="76"/>
      <c r="J32" s="56"/>
      <c r="K32" s="57"/>
    </row>
    <row r="33" spans="1:15" s="58" customFormat="1">
      <c r="A33" s="174" t="s">
        <v>99</v>
      </c>
      <c r="B33" s="178" t="s">
        <v>41</v>
      </c>
      <c r="C33" s="10" t="s">
        <v>17</v>
      </c>
      <c r="D33" s="5"/>
      <c r="E33" s="54">
        <v>1</v>
      </c>
      <c r="F33" s="52"/>
      <c r="G33" s="51">
        <f t="shared" si="1"/>
        <v>0</v>
      </c>
      <c r="H33" s="55"/>
      <c r="I33" s="76"/>
      <c r="J33" s="56"/>
      <c r="K33" s="57"/>
    </row>
    <row r="34" spans="1:15" s="58" customFormat="1">
      <c r="A34" s="174" t="s">
        <v>100</v>
      </c>
      <c r="B34" s="178" t="s">
        <v>21</v>
      </c>
      <c r="C34" s="10" t="s">
        <v>18</v>
      </c>
      <c r="D34" s="5"/>
      <c r="E34" s="54">
        <v>45</v>
      </c>
      <c r="F34" s="52"/>
      <c r="G34" s="51">
        <f t="shared" si="1"/>
        <v>0</v>
      </c>
      <c r="H34" s="55"/>
      <c r="I34" s="76"/>
      <c r="J34" s="56"/>
      <c r="K34" s="57"/>
    </row>
    <row r="35" spans="1:15" s="58" customFormat="1">
      <c r="A35" s="174" t="s">
        <v>101</v>
      </c>
      <c r="B35" s="178" t="s">
        <v>64</v>
      </c>
      <c r="C35" s="10" t="s">
        <v>17</v>
      </c>
      <c r="D35" s="5"/>
      <c r="E35" s="54">
        <v>1</v>
      </c>
      <c r="F35" s="52"/>
      <c r="G35" s="51">
        <f t="shared" si="1"/>
        <v>0</v>
      </c>
      <c r="H35" s="55"/>
      <c r="I35" s="76"/>
      <c r="J35" s="56"/>
      <c r="K35" s="57"/>
    </row>
    <row r="36" spans="1:15" s="58" customFormat="1">
      <c r="A36" s="174" t="s">
        <v>102</v>
      </c>
      <c r="B36" s="179" t="s">
        <v>60</v>
      </c>
      <c r="C36" s="10"/>
      <c r="D36" s="5"/>
      <c r="E36" s="54"/>
      <c r="F36" s="52"/>
      <c r="G36" s="51">
        <f t="shared" si="1"/>
        <v>0</v>
      </c>
      <c r="H36" s="55">
        <f t="shared" ref="H36" si="3">E36*G36</f>
        <v>0</v>
      </c>
      <c r="I36" s="76"/>
      <c r="J36" s="56"/>
      <c r="K36" s="57"/>
    </row>
    <row r="37" spans="1:15" s="57" customFormat="1">
      <c r="A37" s="174" t="s">
        <v>103</v>
      </c>
      <c r="B37" s="178" t="s">
        <v>23</v>
      </c>
      <c r="C37" s="10" t="s">
        <v>18</v>
      </c>
      <c r="D37" s="5"/>
      <c r="E37" s="54">
        <v>23</v>
      </c>
      <c r="F37" s="52"/>
      <c r="G37" s="51">
        <f t="shared" si="1"/>
        <v>0</v>
      </c>
      <c r="H37" s="55"/>
      <c r="I37" s="76"/>
      <c r="J37" s="56"/>
    </row>
    <row r="38" spans="1:15" s="57" customFormat="1">
      <c r="A38" s="174" t="s">
        <v>104</v>
      </c>
      <c r="B38" s="177" t="s">
        <v>24</v>
      </c>
      <c r="C38" s="10"/>
      <c r="D38" s="5"/>
      <c r="E38" s="54"/>
      <c r="F38" s="52"/>
      <c r="G38" s="51">
        <f t="shared" si="1"/>
        <v>0</v>
      </c>
      <c r="H38" s="55"/>
      <c r="I38" s="76"/>
      <c r="J38" s="56"/>
    </row>
    <row r="39" spans="1:15" s="57" customFormat="1">
      <c r="A39" s="174"/>
      <c r="B39" s="180" t="s">
        <v>25</v>
      </c>
      <c r="C39" s="10" t="s">
        <v>17</v>
      </c>
      <c r="D39" s="5"/>
      <c r="E39" s="54">
        <v>2</v>
      </c>
      <c r="F39" s="52"/>
      <c r="G39" s="51">
        <f t="shared" si="1"/>
        <v>0</v>
      </c>
      <c r="H39" s="55"/>
      <c r="I39" s="76"/>
      <c r="J39" s="56"/>
    </row>
    <row r="40" spans="1:15" s="57" customFormat="1">
      <c r="A40" s="174"/>
      <c r="B40" s="181" t="s">
        <v>26</v>
      </c>
      <c r="C40" s="10" t="s">
        <v>17</v>
      </c>
      <c r="D40" s="5"/>
      <c r="E40" s="54">
        <v>2</v>
      </c>
      <c r="F40" s="52"/>
      <c r="G40" s="51">
        <f t="shared" si="1"/>
        <v>0</v>
      </c>
      <c r="H40" s="55"/>
      <c r="I40" s="76"/>
      <c r="J40" s="56"/>
    </row>
    <row r="41" spans="1:15" s="57" customFormat="1">
      <c r="A41" s="174"/>
      <c r="B41" s="180" t="s">
        <v>61</v>
      </c>
      <c r="C41" s="10" t="s">
        <v>17</v>
      </c>
      <c r="D41" s="5"/>
      <c r="E41" s="54">
        <v>2</v>
      </c>
      <c r="F41" s="52"/>
      <c r="G41" s="51">
        <f t="shared" si="1"/>
        <v>0</v>
      </c>
      <c r="H41" s="55"/>
      <c r="I41" s="76"/>
      <c r="J41" s="56"/>
    </row>
    <row r="42" spans="1:15" s="57" customFormat="1">
      <c r="A42" s="174" t="s">
        <v>105</v>
      </c>
      <c r="B42" s="177" t="s">
        <v>42</v>
      </c>
      <c r="C42" s="10" t="s">
        <v>15</v>
      </c>
      <c r="D42" s="5"/>
      <c r="E42" s="54">
        <v>1</v>
      </c>
      <c r="F42" s="52"/>
      <c r="G42" s="51">
        <f t="shared" si="1"/>
        <v>0</v>
      </c>
      <c r="H42" s="55"/>
      <c r="I42" s="76"/>
      <c r="J42" s="56"/>
    </row>
    <row r="43" spans="1:15" s="57" customFormat="1">
      <c r="A43" s="174"/>
      <c r="B43" s="182"/>
      <c r="C43" s="10"/>
      <c r="D43" s="5"/>
      <c r="E43" s="54"/>
      <c r="F43" s="52"/>
      <c r="G43" s="53"/>
      <c r="H43" s="55"/>
      <c r="I43" s="70"/>
      <c r="J43" s="56"/>
    </row>
    <row r="44" spans="1:15" s="57" customFormat="1" ht="13">
      <c r="A44" s="75" t="s">
        <v>106</v>
      </c>
      <c r="B44" s="74" t="s">
        <v>44</v>
      </c>
      <c r="C44" s="39"/>
      <c r="D44" s="5"/>
      <c r="E44" s="39"/>
      <c r="F44" s="39"/>
      <c r="G44" s="39"/>
      <c r="H44" s="55"/>
      <c r="I44" s="86">
        <f>SUM(G45:G56)-G48-G49-G50</f>
        <v>0</v>
      </c>
      <c r="J44" s="56"/>
    </row>
    <row r="45" spans="1:15">
      <c r="A45" s="174" t="s">
        <v>50</v>
      </c>
      <c r="B45" s="175" t="s">
        <v>30</v>
      </c>
      <c r="C45" s="10" t="s">
        <v>15</v>
      </c>
      <c r="D45" s="5"/>
      <c r="E45" s="11">
        <v>1</v>
      </c>
      <c r="F45" s="50"/>
      <c r="G45" s="53">
        <f t="shared" ref="G45:G46" si="4">F45*E45</f>
        <v>0</v>
      </c>
      <c r="H45" s="55"/>
      <c r="I45" s="76"/>
      <c r="J45" s="59"/>
      <c r="K45" s="59"/>
      <c r="L45" s="59"/>
      <c r="M45" s="59"/>
      <c r="N45" s="59"/>
      <c r="O45" s="59"/>
    </row>
    <row r="46" spans="1:15">
      <c r="A46" s="174" t="s">
        <v>51</v>
      </c>
      <c r="B46" s="175" t="s">
        <v>31</v>
      </c>
      <c r="C46" s="10" t="s">
        <v>15</v>
      </c>
      <c r="D46" s="5"/>
      <c r="E46" s="11">
        <v>1</v>
      </c>
      <c r="F46" s="50"/>
      <c r="G46" s="53">
        <f t="shared" si="4"/>
        <v>0</v>
      </c>
      <c r="H46" s="67"/>
      <c r="I46" s="76"/>
      <c r="J46" s="59"/>
      <c r="K46" s="59"/>
      <c r="L46" s="59"/>
      <c r="M46" s="59"/>
      <c r="N46" s="59"/>
      <c r="O46" s="59"/>
    </row>
    <row r="47" spans="1:15" s="57" customFormat="1">
      <c r="A47" s="174" t="s">
        <v>75</v>
      </c>
      <c r="B47" s="175" t="s">
        <v>80</v>
      </c>
      <c r="C47" s="10"/>
      <c r="D47" s="5"/>
      <c r="E47" s="54"/>
      <c r="F47" s="52"/>
      <c r="G47" s="53"/>
      <c r="H47" s="55"/>
      <c r="I47" s="70"/>
      <c r="J47" s="56"/>
    </row>
    <row r="48" spans="1:15" s="57" customFormat="1">
      <c r="A48" s="174" t="s">
        <v>76</v>
      </c>
      <c r="B48" s="177" t="s">
        <v>45</v>
      </c>
      <c r="C48" s="10" t="s">
        <v>15</v>
      </c>
      <c r="D48" s="5"/>
      <c r="E48" s="54">
        <v>1</v>
      </c>
      <c r="F48" s="52"/>
      <c r="G48" s="53">
        <f t="shared" ref="G48:G55" si="5">F48*E48</f>
        <v>0</v>
      </c>
      <c r="H48" s="55"/>
      <c r="I48" s="70"/>
      <c r="J48" s="56"/>
    </row>
    <row r="49" spans="1:10" s="57" customFormat="1">
      <c r="A49" s="174" t="s">
        <v>77</v>
      </c>
      <c r="B49" s="177" t="s">
        <v>46</v>
      </c>
      <c r="C49" s="10" t="s">
        <v>17</v>
      </c>
      <c r="D49" s="5"/>
      <c r="E49" s="54">
        <v>4</v>
      </c>
      <c r="F49" s="80"/>
      <c r="G49" s="81">
        <f t="shared" si="5"/>
        <v>0</v>
      </c>
      <c r="H49" s="55"/>
      <c r="I49" s="70"/>
    </row>
    <row r="50" spans="1:10" s="57" customFormat="1">
      <c r="A50" s="174" t="s">
        <v>78</v>
      </c>
      <c r="B50" s="177" t="s">
        <v>47</v>
      </c>
      <c r="C50" s="10" t="s">
        <v>15</v>
      </c>
      <c r="D50" s="5"/>
      <c r="E50" s="54">
        <v>1</v>
      </c>
      <c r="F50" s="52"/>
      <c r="G50" s="53">
        <f t="shared" si="5"/>
        <v>0</v>
      </c>
      <c r="H50" s="55"/>
      <c r="I50" s="70"/>
      <c r="J50" s="56"/>
    </row>
    <row r="51" spans="1:10" s="57" customFormat="1">
      <c r="A51" s="174" t="s">
        <v>71</v>
      </c>
      <c r="B51" s="175" t="s">
        <v>19</v>
      </c>
      <c r="C51" s="10"/>
      <c r="D51" s="5"/>
      <c r="E51" s="54"/>
      <c r="F51" s="52"/>
      <c r="G51" s="53">
        <f t="shared" si="5"/>
        <v>0</v>
      </c>
      <c r="H51" s="55"/>
      <c r="I51" s="70"/>
      <c r="J51" s="56"/>
    </row>
    <row r="52" spans="1:10" s="57" customFormat="1">
      <c r="A52" s="174" t="s">
        <v>72</v>
      </c>
      <c r="B52" s="177" t="s">
        <v>48</v>
      </c>
      <c r="C52" s="10" t="s">
        <v>18</v>
      </c>
      <c r="D52" s="5"/>
      <c r="E52" s="54">
        <v>33</v>
      </c>
      <c r="F52" s="52"/>
      <c r="G52" s="53">
        <f t="shared" si="5"/>
        <v>0</v>
      </c>
      <c r="H52" s="55">
        <f>E52*G52</f>
        <v>0</v>
      </c>
      <c r="I52" s="70"/>
      <c r="J52" s="56"/>
    </row>
    <row r="53" spans="1:10" s="57" customFormat="1">
      <c r="A53" s="174" t="s">
        <v>73</v>
      </c>
      <c r="B53" s="177" t="s">
        <v>35</v>
      </c>
      <c r="C53" s="10" t="s">
        <v>17</v>
      </c>
      <c r="D53" s="5"/>
      <c r="E53" s="54">
        <v>4</v>
      </c>
      <c r="F53" s="52"/>
      <c r="G53" s="53">
        <f t="shared" si="5"/>
        <v>0</v>
      </c>
      <c r="H53" s="55">
        <f>E53*G53</f>
        <v>0</v>
      </c>
      <c r="I53" s="70"/>
      <c r="J53" s="56"/>
    </row>
    <row r="54" spans="1:10" s="57" customFormat="1">
      <c r="A54" s="174" t="s">
        <v>74</v>
      </c>
      <c r="B54" s="177" t="s">
        <v>81</v>
      </c>
      <c r="C54" s="10" t="s">
        <v>17</v>
      </c>
      <c r="D54" s="5"/>
      <c r="E54" s="54">
        <v>3</v>
      </c>
      <c r="F54" s="52"/>
      <c r="G54" s="53">
        <f t="shared" si="5"/>
        <v>0</v>
      </c>
      <c r="H54" s="55"/>
      <c r="I54" s="70"/>
      <c r="J54" s="56"/>
    </row>
    <row r="55" spans="1:10" s="57" customFormat="1">
      <c r="A55" s="174" t="s">
        <v>107</v>
      </c>
      <c r="B55" s="177" t="s">
        <v>36</v>
      </c>
      <c r="C55" s="10" t="s">
        <v>17</v>
      </c>
      <c r="D55" s="5"/>
      <c r="E55" s="54">
        <v>6</v>
      </c>
      <c r="F55" s="52"/>
      <c r="G55" s="53">
        <f t="shared" si="5"/>
        <v>0</v>
      </c>
      <c r="H55" s="55">
        <f>E55*G55</f>
        <v>0</v>
      </c>
      <c r="I55" s="70"/>
      <c r="J55" s="56"/>
    </row>
    <row r="56" spans="1:10" s="57" customFormat="1">
      <c r="A56" s="174" t="s">
        <v>108</v>
      </c>
      <c r="B56" s="177" t="s">
        <v>22</v>
      </c>
      <c r="C56" s="10" t="s">
        <v>17</v>
      </c>
      <c r="D56" s="5"/>
      <c r="E56" s="54">
        <v>2</v>
      </c>
      <c r="F56" s="52"/>
      <c r="G56" s="53">
        <f>F56*E56</f>
        <v>0</v>
      </c>
      <c r="H56" s="55">
        <f>E56*G56</f>
        <v>0</v>
      </c>
      <c r="I56" s="70"/>
      <c r="J56" s="56"/>
    </row>
    <row r="57" spans="1:10" s="57" customFormat="1">
      <c r="A57" s="174"/>
      <c r="B57" s="177"/>
      <c r="C57" s="10"/>
      <c r="D57" s="5"/>
      <c r="E57" s="54"/>
      <c r="F57" s="52"/>
      <c r="G57" s="53"/>
      <c r="H57" s="55"/>
      <c r="I57" s="70"/>
      <c r="J57" s="56"/>
    </row>
    <row r="58" spans="1:10">
      <c r="A58" s="161" t="s">
        <v>27</v>
      </c>
      <c r="B58" s="161"/>
      <c r="C58" s="161"/>
      <c r="D58" s="1"/>
      <c r="E58" s="162"/>
      <c r="F58" s="162"/>
      <c r="G58" s="163"/>
      <c r="H58" s="49"/>
      <c r="I58" s="48"/>
    </row>
    <row r="59" spans="1:10">
      <c r="A59" s="28"/>
      <c r="B59" s="29"/>
      <c r="C59" s="30"/>
      <c r="D59" s="3"/>
      <c r="E59" s="31"/>
      <c r="F59" s="31"/>
      <c r="G59" s="31"/>
      <c r="H59" s="3"/>
      <c r="I59" s="3"/>
    </row>
    <row r="60" spans="1:10">
      <c r="A60" s="32" t="s">
        <v>3</v>
      </c>
      <c r="B60" s="157" t="str">
        <f>"Total HT BASE du lot "&amp;$B$5</f>
        <v>Total HT BASE du lot CVC-PB</v>
      </c>
      <c r="C60" s="158"/>
      <c r="D60" s="158"/>
      <c r="E60" s="158"/>
      <c r="F60" s="158"/>
      <c r="G60" s="158"/>
      <c r="H60" s="159"/>
      <c r="I60" s="71">
        <f>+I44+I15+I16+I17+I18</f>
        <v>0</v>
      </c>
    </row>
    <row r="61" spans="1:10">
      <c r="A61" s="32" t="s">
        <v>3</v>
      </c>
      <c r="B61" s="157" t="str">
        <f>"Total TVA BASE du lot "&amp;$B$5</f>
        <v>Total TVA BASE du lot CVC-PB</v>
      </c>
      <c r="C61" s="158"/>
      <c r="D61" s="158"/>
      <c r="E61" s="158"/>
      <c r="F61" s="158"/>
      <c r="G61" s="158"/>
      <c r="H61" s="159"/>
      <c r="I61" s="72">
        <f>I60*0.2</f>
        <v>0</v>
      </c>
    </row>
    <row r="62" spans="1:10">
      <c r="A62" s="32" t="s">
        <v>3</v>
      </c>
      <c r="B62" s="157" t="str">
        <f>"Total TTC BASE du lot "&amp;$B$5</f>
        <v>Total TTC BASE du lot CVC-PB</v>
      </c>
      <c r="C62" s="158"/>
      <c r="D62" s="158"/>
      <c r="E62" s="158"/>
      <c r="F62" s="158"/>
      <c r="G62" s="158"/>
      <c r="H62" s="159"/>
      <c r="I62" s="73">
        <f>I61+I60</f>
        <v>0</v>
      </c>
    </row>
    <row r="64" spans="1:10">
      <c r="A64" s="32" t="s">
        <v>3</v>
      </c>
      <c r="B64" s="157" t="s">
        <v>133</v>
      </c>
      <c r="C64" s="158"/>
      <c r="D64" s="158"/>
      <c r="E64" s="158"/>
      <c r="F64" s="158"/>
      <c r="G64" s="158"/>
      <c r="H64" s="159"/>
      <c r="I64" s="71">
        <f>I60+G48+G49+G50</f>
        <v>0</v>
      </c>
    </row>
    <row r="65" spans="1:9">
      <c r="A65" s="32" t="s">
        <v>3</v>
      </c>
      <c r="B65" s="157" t="s">
        <v>134</v>
      </c>
      <c r="C65" s="158"/>
      <c r="D65" s="158"/>
      <c r="E65" s="158"/>
      <c r="F65" s="158"/>
      <c r="G65" s="158"/>
      <c r="H65" s="159"/>
      <c r="I65" s="72">
        <f>I64*0.2</f>
        <v>0</v>
      </c>
    </row>
    <row r="66" spans="1:9">
      <c r="A66" s="32" t="s">
        <v>3</v>
      </c>
      <c r="B66" s="157" t="s">
        <v>135</v>
      </c>
      <c r="C66" s="158"/>
      <c r="D66" s="158"/>
      <c r="E66" s="158"/>
      <c r="F66" s="158"/>
      <c r="G66" s="158"/>
      <c r="H66" s="159"/>
      <c r="I66" s="73">
        <f>I65+I64</f>
        <v>0</v>
      </c>
    </row>
    <row r="67" spans="1:9">
      <c r="A67" s="4"/>
    </row>
  </sheetData>
  <mergeCells count="15">
    <mergeCell ref="F5:I5"/>
    <mergeCell ref="A2:B3"/>
    <mergeCell ref="E2:I2"/>
    <mergeCell ref="E3:I3"/>
    <mergeCell ref="A4:B4"/>
    <mergeCell ref="F4:I4"/>
    <mergeCell ref="B64:H64"/>
    <mergeCell ref="B65:H65"/>
    <mergeCell ref="B66:H66"/>
    <mergeCell ref="A9:I9"/>
    <mergeCell ref="A58:C58"/>
    <mergeCell ref="E58:G58"/>
    <mergeCell ref="B60:H60"/>
    <mergeCell ref="B61:H61"/>
    <mergeCell ref="B62:H62"/>
  </mergeCells>
  <conditionalFormatting sqref="A2 E2:I2 C2:D3 A4:F4 A5:B5 D5:E5 A6:I8 A11:I11 C12:I13 C43:K43 E47:K47 C47:D55 G48:K48 E48:F55 G49:I49 K49 G50:K55 C56:K57 A58:E59 D15 D44:D45 H44:H45 C14:G14 I14 H14:H15">
    <cfRule type="cellIs" dxfId="43" priority="48" operator="equal">
      <formula>0</formula>
    </cfRule>
  </conditionalFormatting>
  <conditionalFormatting sqref="A9:A10">
    <cfRule type="cellIs" dxfId="42" priority="44" operator="equal">
      <formula>0</formula>
    </cfRule>
  </conditionalFormatting>
  <conditionalFormatting sqref="A12:B12">
    <cfRule type="cellIs" dxfId="41" priority="20" operator="equal">
      <formula>0</formula>
    </cfRule>
  </conditionalFormatting>
  <conditionalFormatting sqref="A60:B62">
    <cfRule type="cellIs" dxfId="40" priority="43" operator="equal">
      <formula>0</formula>
    </cfRule>
  </conditionalFormatting>
  <conditionalFormatting sqref="A64:B66">
    <cfRule type="cellIs" dxfId="39" priority="2" operator="equal">
      <formula>0</formula>
    </cfRule>
  </conditionalFormatting>
  <conditionalFormatting sqref="A15:C15 A16:F18 E15:G15 I15">
    <cfRule type="cellIs" dxfId="38" priority="27" operator="equal">
      <formula>0</formula>
    </cfRule>
  </conditionalFormatting>
  <conditionalFormatting sqref="A46:F46 H46:I46 A45:C45 E45:F45 I45">
    <cfRule type="cellIs" dxfId="37" priority="14" operator="equal">
      <formula>0</formula>
    </cfRule>
  </conditionalFormatting>
  <conditionalFormatting sqref="A44:C44 E44:G44 I44:K44">
    <cfRule type="cellIs" dxfId="36" priority="17" operator="equal">
      <formula>0</formula>
    </cfRule>
  </conditionalFormatting>
  <conditionalFormatting sqref="C24:D24">
    <cfRule type="cellIs" dxfId="35" priority="37" operator="equal">
      <formula>0</formula>
    </cfRule>
  </conditionalFormatting>
  <conditionalFormatting sqref="C24:E25">
    <cfRule type="cellIs" dxfId="34" priority="38" operator="equal">
      <formula>0</formula>
    </cfRule>
  </conditionalFormatting>
  <conditionalFormatting sqref="C16:I42">
    <cfRule type="cellIs" dxfId="33" priority="18" operator="equal">
      <formula>0</formula>
    </cfRule>
  </conditionalFormatting>
  <conditionalFormatting sqref="E3">
    <cfRule type="cellIs" dxfId="32" priority="47" operator="equal">
      <formula>0</formula>
    </cfRule>
  </conditionalFormatting>
  <conditionalFormatting sqref="F59:I59">
    <cfRule type="cellIs" dxfId="31" priority="46" operator="equal">
      <formula>0</formula>
    </cfRule>
  </conditionalFormatting>
  <conditionalFormatting sqref="H58:I58">
    <cfRule type="cellIs" dxfId="30" priority="45" operator="equal">
      <formula>0</formula>
    </cfRule>
  </conditionalFormatting>
  <conditionalFormatting sqref="J29:K30">
    <cfRule type="cellIs" dxfId="29" priority="30" operator="equal">
      <formula>0</formula>
    </cfRule>
  </conditionalFormatting>
  <conditionalFormatting sqref="J32:K42">
    <cfRule type="cellIs" dxfId="28" priority="28" operator="equal">
      <formula>0</formula>
    </cfRule>
  </conditionalFormatting>
  <conditionalFormatting sqref="G45:G46">
    <cfRule type="cellIs" dxfId="27" priority="1" operator="equal">
      <formula>0</formula>
    </cfRule>
  </conditionalFormatting>
  <printOptions horizontalCentered="1"/>
  <pageMargins left="0.39370078740157483" right="0.39370078740157483" top="0.39370078740157483" bottom="0.39370078740157483" header="0.31496062992125984" footer="0.31496062992125984"/>
  <pageSetup paperSize="9" scale="77" fitToHeight="0" orientation="portrait" r:id="rId1"/>
  <headerFooter>
    <oddFooter>&amp;L&amp;"Calibri,Normal"&amp;9&amp;K00-034&amp;A&amp;R&amp;"Calibri,Normal"&amp;9&amp;K00-034page &amp;P |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FAE367-52EB-4A51-8822-3E84C9AABEE0}">
  <sheetPr>
    <pageSetUpPr fitToPage="1"/>
  </sheetPr>
  <dimension ref="A1:O39"/>
  <sheetViews>
    <sheetView topLeftCell="A8" zoomScale="115" zoomScaleNormal="115" workbookViewId="0">
      <selection activeCell="I22" sqref="I22"/>
    </sheetView>
  </sheetViews>
  <sheetFormatPr baseColWidth="10" defaultColWidth="11" defaultRowHeight="14.5"/>
  <cols>
    <col min="1" max="1" width="7.75" style="6" customWidth="1"/>
    <col min="2" max="2" width="39.75" style="4" customWidth="1"/>
    <col min="3" max="3" width="7.75" style="4" customWidth="1"/>
    <col min="4" max="4" width="1.25" style="4" customWidth="1"/>
    <col min="5" max="5" width="12.08203125" style="4" customWidth="1"/>
    <col min="6" max="6" width="10.25" style="4" customWidth="1"/>
    <col min="7" max="7" width="11.75" style="4" customWidth="1"/>
    <col min="8" max="8" width="1.25" style="4" customWidth="1"/>
    <col min="9" max="9" width="21.75" style="4" customWidth="1"/>
    <col min="10" max="10" width="17.75" style="4" customWidth="1"/>
    <col min="11" max="16384" width="11" style="4"/>
  </cols>
  <sheetData>
    <row r="1" spans="1:15" ht="87" customHeight="1">
      <c r="A1" s="61"/>
      <c r="B1" s="59"/>
      <c r="C1" s="59"/>
      <c r="D1" s="59"/>
      <c r="E1" s="59"/>
      <c r="F1" s="59"/>
      <c r="G1" s="59"/>
      <c r="H1" s="59"/>
      <c r="I1" s="59"/>
      <c r="J1" s="59"/>
      <c r="K1" s="59"/>
      <c r="L1" s="59"/>
    </row>
    <row r="2" spans="1:15" ht="55.5" customHeight="1">
      <c r="A2" s="164" t="s">
        <v>62</v>
      </c>
      <c r="B2" s="164"/>
      <c r="C2" s="17" t="s">
        <v>0</v>
      </c>
      <c r="D2" s="12"/>
      <c r="E2" s="165" t="str">
        <f>"Estimation du lot "&amp;A5&amp;" - 
"&amp;B5</f>
        <v>Estimation du lot  - 
CVC-PB</v>
      </c>
      <c r="F2" s="165"/>
      <c r="G2" s="165"/>
      <c r="H2" s="165"/>
      <c r="I2" s="165"/>
      <c r="J2" s="59"/>
      <c r="K2" s="59"/>
      <c r="L2" s="59"/>
    </row>
    <row r="3" spans="1:15" ht="15.65" customHeight="1">
      <c r="A3" s="164"/>
      <c r="B3" s="164"/>
      <c r="C3" s="35" t="s">
        <v>66</v>
      </c>
      <c r="D3" s="1"/>
      <c r="E3" s="166"/>
      <c r="F3" s="166"/>
      <c r="G3" s="166"/>
      <c r="H3" s="166"/>
      <c r="I3" s="166"/>
      <c r="J3" s="59"/>
      <c r="K3" s="59"/>
      <c r="L3" s="59"/>
    </row>
    <row r="4" spans="1:15" ht="15.5">
      <c r="A4" s="167" t="s">
        <v>1</v>
      </c>
      <c r="B4" s="167"/>
      <c r="C4" s="18" t="s">
        <v>2</v>
      </c>
      <c r="D4" s="13"/>
      <c r="E4" s="34" t="s">
        <v>3</v>
      </c>
      <c r="F4" s="168">
        <f>I36</f>
        <v>0</v>
      </c>
      <c r="G4" s="168"/>
      <c r="H4" s="168"/>
      <c r="I4" s="168"/>
      <c r="J4" s="59"/>
      <c r="K4" s="59"/>
      <c r="L4" s="59"/>
    </row>
    <row r="5" spans="1:15">
      <c r="A5" s="36"/>
      <c r="B5" s="37" t="s">
        <v>4</v>
      </c>
      <c r="C5" s="38">
        <v>0</v>
      </c>
      <c r="D5" s="14"/>
      <c r="E5" s="60" t="s">
        <v>5</v>
      </c>
      <c r="F5" s="169"/>
      <c r="G5" s="169"/>
      <c r="H5" s="169"/>
      <c r="I5" s="169"/>
      <c r="J5" s="59"/>
      <c r="K5" s="59"/>
      <c r="L5" s="59"/>
    </row>
    <row r="6" spans="1:15">
      <c r="A6" s="62"/>
      <c r="B6" s="63"/>
      <c r="C6" s="64"/>
      <c r="D6" s="64"/>
      <c r="E6" s="65"/>
      <c r="F6" s="66"/>
      <c r="G6" s="64"/>
      <c r="H6" s="64"/>
      <c r="I6" s="64"/>
      <c r="J6" s="59"/>
      <c r="K6" s="59"/>
      <c r="L6" s="59"/>
    </row>
    <row r="7" spans="1:15" ht="43.5">
      <c r="A7" s="19" t="s">
        <v>6</v>
      </c>
      <c r="B7" s="19" t="s">
        <v>7</v>
      </c>
      <c r="C7" s="19" t="s">
        <v>8</v>
      </c>
      <c r="D7" s="15"/>
      <c r="E7" s="33" t="s">
        <v>9</v>
      </c>
      <c r="F7" s="19" t="s">
        <v>10</v>
      </c>
      <c r="G7" s="19" t="s">
        <v>11</v>
      </c>
      <c r="H7" s="15"/>
      <c r="I7" s="20" t="s">
        <v>12</v>
      </c>
      <c r="J7" s="59"/>
      <c r="K7" s="59"/>
      <c r="L7" s="59"/>
    </row>
    <row r="8" spans="1:15">
      <c r="A8" s="62"/>
      <c r="B8" s="63"/>
      <c r="C8" s="66"/>
      <c r="D8" s="65"/>
      <c r="E8" s="65"/>
      <c r="F8" s="64"/>
      <c r="G8" s="65"/>
      <c r="H8" s="65"/>
      <c r="I8" s="2"/>
      <c r="J8" s="59"/>
      <c r="K8" s="59"/>
      <c r="L8" s="59"/>
    </row>
    <row r="9" spans="1:15" s="24" customFormat="1" ht="44.25" customHeight="1">
      <c r="A9" s="160" t="s">
        <v>13</v>
      </c>
      <c r="B9" s="160"/>
      <c r="C9" s="160"/>
      <c r="D9" s="160"/>
      <c r="E9" s="160"/>
      <c r="F9" s="160"/>
      <c r="G9" s="160"/>
      <c r="H9" s="160"/>
      <c r="I9" s="160"/>
      <c r="J9" s="59"/>
      <c r="K9" s="59"/>
      <c r="L9" s="59"/>
    </row>
    <row r="10" spans="1:15" s="24" customFormat="1">
      <c r="A10" s="25"/>
      <c r="B10" s="26"/>
      <c r="C10" s="26"/>
      <c r="D10" s="27"/>
      <c r="E10" s="26"/>
      <c r="F10" s="26"/>
      <c r="G10" s="26"/>
      <c r="H10" s="27"/>
      <c r="I10" s="26"/>
      <c r="J10" s="59"/>
      <c r="K10" s="59"/>
      <c r="L10" s="59"/>
    </row>
    <row r="11" spans="1:15">
      <c r="A11" s="22"/>
      <c r="B11" s="23" t="s">
        <v>160</v>
      </c>
      <c r="C11" s="22"/>
      <c r="D11" s="16"/>
      <c r="E11" s="21"/>
      <c r="F11" s="21"/>
      <c r="G11" s="44"/>
      <c r="H11" s="43"/>
      <c r="I11" s="46"/>
      <c r="J11" s="59"/>
      <c r="K11" s="59"/>
      <c r="L11" s="59"/>
    </row>
    <row r="12" spans="1:15">
      <c r="A12" s="40" t="s">
        <v>43</v>
      </c>
      <c r="B12" s="40" t="s">
        <v>28</v>
      </c>
      <c r="C12" s="40"/>
      <c r="D12" s="16"/>
      <c r="E12" s="41"/>
      <c r="F12" s="41"/>
      <c r="G12" s="45">
        <f>SUM(I13:I13)</f>
        <v>0</v>
      </c>
      <c r="H12" s="43"/>
      <c r="I12" s="47"/>
      <c r="J12" s="59"/>
      <c r="K12" s="59"/>
      <c r="L12" s="59"/>
    </row>
    <row r="13" spans="1:15">
      <c r="A13" s="174"/>
      <c r="B13" s="175"/>
      <c r="C13" s="42"/>
      <c r="D13" s="5"/>
      <c r="E13" s="11"/>
      <c r="F13" s="50"/>
      <c r="G13" s="51"/>
      <c r="H13" s="67"/>
      <c r="I13" s="68"/>
      <c r="J13" s="59"/>
      <c r="K13" s="59"/>
      <c r="L13" s="59"/>
    </row>
    <row r="14" spans="1:15">
      <c r="A14" s="174"/>
      <c r="B14" s="176"/>
      <c r="C14" s="10"/>
      <c r="D14" s="5"/>
      <c r="E14" s="11"/>
      <c r="F14" s="50"/>
      <c r="G14" s="51"/>
      <c r="H14" s="67"/>
      <c r="I14" s="69"/>
      <c r="J14" s="59"/>
      <c r="K14" s="59"/>
      <c r="L14" s="59"/>
      <c r="M14" s="59"/>
      <c r="N14" s="59"/>
      <c r="O14" s="59"/>
    </row>
    <row r="15" spans="1:15" s="57" customFormat="1">
      <c r="A15" s="75" t="s">
        <v>52</v>
      </c>
      <c r="B15" s="74" t="s">
        <v>49</v>
      </c>
      <c r="C15" s="39"/>
      <c r="D15" s="5"/>
      <c r="E15" s="39"/>
      <c r="F15" s="39"/>
      <c r="G15" s="39"/>
      <c r="H15" s="67"/>
      <c r="I15" s="79">
        <f>SUM(G16:G31)</f>
        <v>0</v>
      </c>
      <c r="J15" s="56"/>
    </row>
    <row r="16" spans="1:15">
      <c r="A16" s="174" t="s">
        <v>54</v>
      </c>
      <c r="B16" s="175" t="s">
        <v>29</v>
      </c>
      <c r="C16" s="10" t="s">
        <v>15</v>
      </c>
      <c r="D16" s="5"/>
      <c r="E16" s="11">
        <v>1</v>
      </c>
      <c r="F16" s="171"/>
      <c r="G16" s="51">
        <f t="shared" ref="G16:G18" si="0">F16*E16</f>
        <v>0</v>
      </c>
      <c r="H16" s="67"/>
      <c r="I16" s="76"/>
      <c r="J16" s="59"/>
      <c r="K16" s="59"/>
      <c r="L16" s="59"/>
      <c r="M16" s="59"/>
      <c r="N16" s="59"/>
      <c r="O16" s="59"/>
    </row>
    <row r="17" spans="1:15">
      <c r="A17" s="174" t="s">
        <v>56</v>
      </c>
      <c r="B17" s="175" t="s">
        <v>30</v>
      </c>
      <c r="C17" s="10" t="s">
        <v>15</v>
      </c>
      <c r="D17" s="5"/>
      <c r="E17" s="11">
        <v>1</v>
      </c>
      <c r="F17" s="171"/>
      <c r="G17" s="51">
        <f t="shared" si="0"/>
        <v>0</v>
      </c>
      <c r="H17" s="67"/>
      <c r="I17" s="76"/>
      <c r="J17" s="59"/>
      <c r="K17" s="59"/>
      <c r="L17" s="59"/>
      <c r="M17" s="59"/>
      <c r="N17" s="59"/>
      <c r="O17" s="59"/>
    </row>
    <row r="18" spans="1:15">
      <c r="A18" s="174" t="s">
        <v>109</v>
      </c>
      <c r="B18" s="175" t="s">
        <v>31</v>
      </c>
      <c r="C18" s="10" t="s">
        <v>15</v>
      </c>
      <c r="D18" s="5"/>
      <c r="E18" s="11">
        <v>1</v>
      </c>
      <c r="F18" s="171"/>
      <c r="G18" s="51">
        <f t="shared" si="0"/>
        <v>0</v>
      </c>
      <c r="H18" s="67"/>
      <c r="I18" s="76"/>
      <c r="J18" s="59"/>
      <c r="K18" s="59"/>
      <c r="L18" s="59"/>
      <c r="M18" s="59"/>
      <c r="N18" s="59"/>
      <c r="O18" s="59"/>
    </row>
    <row r="19" spans="1:15" s="57" customFormat="1">
      <c r="A19" s="174" t="s">
        <v>110</v>
      </c>
      <c r="B19" s="175" t="s">
        <v>59</v>
      </c>
      <c r="C19" s="10"/>
      <c r="D19" s="5"/>
      <c r="E19" s="54"/>
      <c r="F19" s="172"/>
      <c r="G19" s="53"/>
      <c r="H19" s="55">
        <f t="shared" ref="H15:H24" si="1">E19*G19</f>
        <v>0</v>
      </c>
      <c r="I19" s="70"/>
      <c r="J19" s="56"/>
    </row>
    <row r="20" spans="1:15" s="57" customFormat="1">
      <c r="A20" s="174" t="s">
        <v>111</v>
      </c>
      <c r="B20" s="177" t="s">
        <v>45</v>
      </c>
      <c r="C20" s="10" t="s">
        <v>15</v>
      </c>
      <c r="D20" s="5"/>
      <c r="E20" s="54">
        <v>1</v>
      </c>
      <c r="F20" s="172"/>
      <c r="G20" s="51">
        <f t="shared" ref="G20:G29" si="2">F20*E20</f>
        <v>0</v>
      </c>
      <c r="H20" s="55">
        <f t="shared" si="1"/>
        <v>0</v>
      </c>
      <c r="I20" s="70"/>
      <c r="J20" s="56"/>
    </row>
    <row r="21" spans="1:15" s="58" customFormat="1">
      <c r="A21" s="174" t="s">
        <v>112</v>
      </c>
      <c r="B21" s="177" t="s">
        <v>46</v>
      </c>
      <c r="C21" s="10" t="s">
        <v>17</v>
      </c>
      <c r="D21" s="5"/>
      <c r="E21" s="54">
        <v>1</v>
      </c>
      <c r="F21" s="172"/>
      <c r="G21" s="51">
        <f t="shared" si="2"/>
        <v>0</v>
      </c>
      <c r="H21" s="55">
        <f t="shared" si="1"/>
        <v>0</v>
      </c>
      <c r="I21" s="70"/>
      <c r="J21" s="56"/>
      <c r="K21" s="57"/>
    </row>
    <row r="22" spans="1:15" s="58" customFormat="1">
      <c r="A22" s="174" t="s">
        <v>113</v>
      </c>
      <c r="B22" s="177" t="s">
        <v>82</v>
      </c>
      <c r="C22" s="10" t="s">
        <v>17</v>
      </c>
      <c r="D22" s="5"/>
      <c r="E22" s="54">
        <v>1</v>
      </c>
      <c r="F22" s="172"/>
      <c r="G22" s="51">
        <f t="shared" si="2"/>
        <v>0</v>
      </c>
      <c r="H22" s="55"/>
      <c r="I22" s="70"/>
      <c r="J22" s="56"/>
      <c r="K22" s="57"/>
    </row>
    <row r="23" spans="1:15" s="58" customFormat="1">
      <c r="A23" s="174" t="s">
        <v>114</v>
      </c>
      <c r="B23" s="177" t="s">
        <v>83</v>
      </c>
      <c r="C23" s="10" t="s">
        <v>17</v>
      </c>
      <c r="D23" s="5"/>
      <c r="E23" s="54">
        <v>2</v>
      </c>
      <c r="F23" s="172"/>
      <c r="G23" s="51">
        <f t="shared" si="2"/>
        <v>0</v>
      </c>
      <c r="H23" s="55"/>
      <c r="I23" s="70"/>
      <c r="J23" s="56"/>
      <c r="K23" s="57"/>
    </row>
    <row r="24" spans="1:15" s="58" customFormat="1">
      <c r="A24" s="174" t="s">
        <v>115</v>
      </c>
      <c r="B24" s="177" t="s">
        <v>47</v>
      </c>
      <c r="C24" s="10" t="s">
        <v>15</v>
      </c>
      <c r="D24" s="5"/>
      <c r="E24" s="54">
        <v>1</v>
      </c>
      <c r="F24" s="172"/>
      <c r="G24" s="51">
        <f t="shared" si="2"/>
        <v>0</v>
      </c>
      <c r="H24" s="55">
        <f t="shared" si="1"/>
        <v>0</v>
      </c>
      <c r="I24" s="70"/>
      <c r="J24" s="56"/>
      <c r="K24" s="57"/>
    </row>
    <row r="25" spans="1:15">
      <c r="A25" s="174" t="s">
        <v>116</v>
      </c>
      <c r="B25" s="179" t="s">
        <v>19</v>
      </c>
      <c r="C25" s="10"/>
      <c r="D25" s="5"/>
      <c r="E25" s="11"/>
      <c r="F25" s="172"/>
      <c r="G25" s="51">
        <f t="shared" si="2"/>
        <v>0</v>
      </c>
      <c r="H25" s="67"/>
      <c r="I25" s="70"/>
      <c r="J25" s="59"/>
      <c r="K25" s="59"/>
    </row>
    <row r="26" spans="1:15" s="7" customFormat="1">
      <c r="A26" s="174" t="s">
        <v>117</v>
      </c>
      <c r="B26" s="178" t="s">
        <v>48</v>
      </c>
      <c r="C26" s="10" t="s">
        <v>18</v>
      </c>
      <c r="D26" s="10"/>
      <c r="E26" s="10" t="s">
        <v>136</v>
      </c>
      <c r="F26" s="173"/>
      <c r="G26" s="51">
        <f t="shared" si="2"/>
        <v>0</v>
      </c>
      <c r="H26" s="10"/>
      <c r="I26" s="10"/>
      <c r="J26" s="59"/>
      <c r="K26" s="59"/>
    </row>
    <row r="27" spans="1:15">
      <c r="A27" s="174" t="s">
        <v>118</v>
      </c>
      <c r="B27" s="178" t="s">
        <v>35</v>
      </c>
      <c r="C27" s="10" t="s">
        <v>17</v>
      </c>
      <c r="D27" s="10"/>
      <c r="E27" s="10" t="s">
        <v>65</v>
      </c>
      <c r="F27" s="173"/>
      <c r="G27" s="51">
        <f t="shared" si="2"/>
        <v>0</v>
      </c>
      <c r="H27" s="10"/>
      <c r="I27" s="10"/>
      <c r="J27" s="59"/>
      <c r="K27" s="59"/>
    </row>
    <row r="28" spans="1:15">
      <c r="A28" s="174" t="s">
        <v>119</v>
      </c>
      <c r="B28" s="178" t="s">
        <v>81</v>
      </c>
      <c r="C28" s="10" t="s">
        <v>17</v>
      </c>
      <c r="D28" s="82"/>
      <c r="E28" s="10" t="s">
        <v>84</v>
      </c>
      <c r="F28" s="85"/>
      <c r="G28" s="51">
        <f t="shared" si="2"/>
        <v>0</v>
      </c>
      <c r="H28" s="83"/>
      <c r="I28" s="84"/>
      <c r="J28" s="59"/>
      <c r="K28" s="59"/>
    </row>
    <row r="29" spans="1:15">
      <c r="A29" s="174" t="s">
        <v>120</v>
      </c>
      <c r="B29" s="178" t="s">
        <v>36</v>
      </c>
      <c r="C29" s="10" t="s">
        <v>17</v>
      </c>
      <c r="D29" s="5"/>
      <c r="E29" s="11">
        <v>4</v>
      </c>
      <c r="F29" s="171"/>
      <c r="G29" s="51">
        <f t="shared" si="2"/>
        <v>0</v>
      </c>
      <c r="H29" s="67"/>
      <c r="I29" s="69"/>
      <c r="J29" s="59"/>
      <c r="K29" s="59"/>
    </row>
    <row r="30" spans="1:15">
      <c r="A30" s="174" t="s">
        <v>121</v>
      </c>
      <c r="B30" s="178" t="s">
        <v>22</v>
      </c>
      <c r="C30" s="10" t="s">
        <v>17</v>
      </c>
      <c r="D30" s="5"/>
      <c r="E30" s="11">
        <v>1</v>
      </c>
      <c r="F30" s="171"/>
      <c r="G30" s="51">
        <f>F30*E30</f>
        <v>0</v>
      </c>
      <c r="H30" s="67"/>
      <c r="I30" s="69"/>
      <c r="J30" s="59"/>
      <c r="K30" s="59"/>
    </row>
    <row r="31" spans="1:15">
      <c r="A31" s="174" t="s">
        <v>123</v>
      </c>
      <c r="B31" s="178" t="s">
        <v>122</v>
      </c>
      <c r="C31" s="10" t="s">
        <v>15</v>
      </c>
      <c r="D31" s="5"/>
      <c r="E31" s="11">
        <v>1</v>
      </c>
      <c r="F31" s="171"/>
      <c r="G31" s="51">
        <f>F31*E31</f>
        <v>0</v>
      </c>
      <c r="H31" s="67"/>
      <c r="I31" s="69"/>
      <c r="J31" s="59"/>
      <c r="K31" s="59"/>
    </row>
    <row r="32" spans="1:15">
      <c r="A32" s="183"/>
      <c r="B32" s="184"/>
      <c r="C32" s="10"/>
      <c r="D32" s="5"/>
      <c r="E32" s="11"/>
      <c r="F32" s="50"/>
      <c r="G32" s="51"/>
      <c r="H32" s="67"/>
      <c r="I32" s="69"/>
      <c r="J32" s="59"/>
      <c r="K32" s="59"/>
    </row>
    <row r="33" spans="1:9">
      <c r="A33" s="8"/>
      <c r="B33" s="9"/>
      <c r="C33" s="10"/>
      <c r="D33" s="5"/>
      <c r="E33" s="11"/>
      <c r="F33" s="50"/>
      <c r="G33" s="51">
        <f t="shared" ref="G33" si="3">E33*F33</f>
        <v>0</v>
      </c>
      <c r="H33" s="67"/>
      <c r="I33" s="69"/>
    </row>
    <row r="34" spans="1:9">
      <c r="A34" s="161" t="s">
        <v>27</v>
      </c>
      <c r="B34" s="161"/>
      <c r="C34" s="161"/>
      <c r="D34" s="1"/>
      <c r="E34" s="162"/>
      <c r="F34" s="162"/>
      <c r="G34" s="163"/>
      <c r="H34" s="49"/>
      <c r="I34" s="48"/>
    </row>
    <row r="35" spans="1:9">
      <c r="A35" s="28"/>
      <c r="B35" s="29"/>
      <c r="C35" s="30"/>
      <c r="D35" s="3"/>
      <c r="E35" s="31"/>
      <c r="F35" s="31"/>
      <c r="G35" s="31"/>
      <c r="H35" s="3"/>
      <c r="I35" s="3"/>
    </row>
    <row r="36" spans="1:9">
      <c r="A36" s="32" t="s">
        <v>3</v>
      </c>
      <c r="B36" s="157" t="str">
        <f>"Total HT BASE du lot "&amp;$B$5</f>
        <v>Total HT BASE du lot CVC-PB</v>
      </c>
      <c r="C36" s="158"/>
      <c r="D36" s="158"/>
      <c r="E36" s="158"/>
      <c r="F36" s="158"/>
      <c r="G36" s="158"/>
      <c r="H36" s="159"/>
      <c r="I36" s="71">
        <f>I15</f>
        <v>0</v>
      </c>
    </row>
    <row r="37" spans="1:9">
      <c r="A37" s="32" t="s">
        <v>3</v>
      </c>
      <c r="B37" s="157" t="str">
        <f>"Total TVA BASE du lot "&amp;$B$5</f>
        <v>Total TVA BASE du lot CVC-PB</v>
      </c>
      <c r="C37" s="158"/>
      <c r="D37" s="158"/>
      <c r="E37" s="158"/>
      <c r="F37" s="158"/>
      <c r="G37" s="158"/>
      <c r="H37" s="159"/>
      <c r="I37" s="72">
        <f>I36*0.2</f>
        <v>0</v>
      </c>
    </row>
    <row r="38" spans="1:9">
      <c r="A38" s="32" t="s">
        <v>3</v>
      </c>
      <c r="B38" s="157" t="str">
        <f>"Total TTC BASE du lot "&amp;$B$5</f>
        <v>Total TTC BASE du lot CVC-PB</v>
      </c>
      <c r="C38" s="158"/>
      <c r="D38" s="158"/>
      <c r="E38" s="158"/>
      <c r="F38" s="158"/>
      <c r="G38" s="158"/>
      <c r="H38" s="159"/>
      <c r="I38" s="73">
        <f>I37+I36</f>
        <v>0</v>
      </c>
    </row>
    <row r="39" spans="1:9">
      <c r="A39" s="4"/>
    </row>
  </sheetData>
  <mergeCells count="12">
    <mergeCell ref="F5:I5"/>
    <mergeCell ref="A2:B3"/>
    <mergeCell ref="E2:I2"/>
    <mergeCell ref="E3:I3"/>
    <mergeCell ref="A4:B4"/>
    <mergeCell ref="F4:I4"/>
    <mergeCell ref="A9:I9"/>
    <mergeCell ref="A34:C34"/>
    <mergeCell ref="E34:G34"/>
    <mergeCell ref="B36:H36"/>
    <mergeCell ref="B37:H37"/>
    <mergeCell ref="B38:H38"/>
  </mergeCells>
  <conditionalFormatting sqref="A2 E2:I2 C2:D3 A4:F4 A5:B5 D5:E5 A6:I8 A11:I11 C12:I14 J15:K15 E19:K19 C19:D24 E20:E24 J20:K24 F20:F25 D29:F29 D30:I31 A34:E35 D15:D16 H15:H16">
    <cfRule type="cellIs" dxfId="26" priority="48" operator="equal">
      <formula>0</formula>
    </cfRule>
  </conditionalFormatting>
  <conditionalFormatting sqref="A9:A10">
    <cfRule type="cellIs" dxfId="25" priority="44" operator="equal">
      <formula>0</formula>
    </cfRule>
  </conditionalFormatting>
  <conditionalFormatting sqref="A12:B12">
    <cfRule type="cellIs" dxfId="24" priority="20" operator="equal">
      <formula>0</formula>
    </cfRule>
  </conditionalFormatting>
  <conditionalFormatting sqref="A36:B38">
    <cfRule type="cellIs" dxfId="23" priority="43" operator="equal">
      <formula>0</formula>
    </cfRule>
  </conditionalFormatting>
  <conditionalFormatting sqref="A33:G33">
    <cfRule type="cellIs" dxfId="22" priority="39" operator="equal">
      <formula>0</formula>
    </cfRule>
  </conditionalFormatting>
  <conditionalFormatting sqref="A17:A19 A15:C16 E16:F16 E15:G15 I15:I16">
    <cfRule type="cellIs" dxfId="21" priority="9" operator="equal">
      <formula>0</formula>
    </cfRule>
  </conditionalFormatting>
  <conditionalFormatting sqref="B17:F18 H17:I18">
    <cfRule type="cellIs" dxfId="20" priority="12" operator="equal">
      <formula>0</formula>
    </cfRule>
  </conditionalFormatting>
  <conditionalFormatting sqref="C25:E25">
    <cfRule type="cellIs" dxfId="19" priority="36" operator="equal">
      <formula>0</formula>
    </cfRule>
  </conditionalFormatting>
  <conditionalFormatting sqref="C17:F18 H17:I18 C16 E16:F16 I16">
    <cfRule type="cellIs" dxfId="18" priority="10" operator="equal">
      <formula>0</formula>
    </cfRule>
  </conditionalFormatting>
  <conditionalFormatting sqref="C32:I32">
    <cfRule type="cellIs" dxfId="17" priority="42" operator="equal">
      <formula>0</formula>
    </cfRule>
  </conditionalFormatting>
  <conditionalFormatting sqref="E3">
    <cfRule type="cellIs" dxfId="16" priority="47" operator="equal">
      <formula>0</formula>
    </cfRule>
  </conditionalFormatting>
  <conditionalFormatting sqref="F35:I35">
    <cfRule type="cellIs" dxfId="15" priority="46" operator="equal">
      <formula>0</formula>
    </cfRule>
  </conditionalFormatting>
  <conditionalFormatting sqref="G20:I29 C26:F28 C29:E31">
    <cfRule type="cellIs" dxfId="14" priority="23" operator="equal">
      <formula>0</formula>
    </cfRule>
  </conditionalFormatting>
  <conditionalFormatting sqref="H33:I34">
    <cfRule type="cellIs" dxfId="13" priority="41" operator="equal">
      <formula>0</formula>
    </cfRule>
  </conditionalFormatting>
  <conditionalFormatting sqref="G16:G18">
    <cfRule type="cellIs" dxfId="12" priority="1" operator="equal">
      <formula>0</formula>
    </cfRule>
  </conditionalFormatting>
  <printOptions horizontalCentered="1"/>
  <pageMargins left="0.39370078740157483" right="0.39370078740157483" top="0.39370078740157483" bottom="0.39370078740157483" header="0.31496062992125984" footer="0.31496062992125984"/>
  <pageSetup paperSize="9" scale="77" fitToHeight="0" orientation="portrait" r:id="rId1"/>
  <headerFooter>
    <oddFooter>&amp;L&amp;"Calibri,Normal"&amp;9&amp;K00-034&amp;A&amp;R&amp;"Calibri,Normal"&amp;9&amp;K00-034page &amp;P |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O30"/>
  <sheetViews>
    <sheetView zoomScale="115" zoomScaleNormal="115" workbookViewId="0">
      <selection activeCell="I16" sqref="I16"/>
    </sheetView>
  </sheetViews>
  <sheetFormatPr baseColWidth="10" defaultColWidth="11" defaultRowHeight="14.5"/>
  <cols>
    <col min="1" max="1" width="7.75" style="6" customWidth="1"/>
    <col min="2" max="2" width="39.75" style="4" customWidth="1"/>
    <col min="3" max="3" width="7.75" style="4" customWidth="1"/>
    <col min="4" max="4" width="1.25" style="4" customWidth="1"/>
    <col min="5" max="5" width="12.08203125" style="4" customWidth="1"/>
    <col min="6" max="6" width="10.25" style="4" customWidth="1"/>
    <col min="7" max="7" width="11.75" style="4" customWidth="1"/>
    <col min="8" max="8" width="1.25" style="4" customWidth="1"/>
    <col min="9" max="9" width="21.75" style="4" customWidth="1"/>
    <col min="10" max="10" width="17.75" style="4" customWidth="1"/>
    <col min="11" max="16384" width="11" style="4"/>
  </cols>
  <sheetData>
    <row r="1" spans="1:15" ht="87" customHeight="1">
      <c r="A1" s="61"/>
      <c r="B1" s="59"/>
      <c r="C1" s="59"/>
      <c r="D1" s="59"/>
      <c r="E1" s="59"/>
      <c r="F1" s="59"/>
      <c r="G1" s="59"/>
      <c r="H1" s="59"/>
      <c r="I1" s="59"/>
      <c r="J1" s="59"/>
      <c r="K1" s="59"/>
      <c r="L1" s="59"/>
    </row>
    <row r="2" spans="1:15" ht="55.5" customHeight="1">
      <c r="A2" s="164" t="s">
        <v>62</v>
      </c>
      <c r="B2" s="164"/>
      <c r="C2" s="17" t="s">
        <v>0</v>
      </c>
      <c r="D2" s="12"/>
      <c r="E2" s="165" t="str">
        <f>"Estimation du lot "&amp;A5&amp;" - 
"&amp;B5</f>
        <v>Estimation du lot  - 
CVC-PB</v>
      </c>
      <c r="F2" s="165"/>
      <c r="G2" s="165"/>
      <c r="H2" s="165"/>
      <c r="I2" s="165"/>
      <c r="J2" s="59"/>
      <c r="K2" s="59"/>
      <c r="L2" s="59"/>
    </row>
    <row r="3" spans="1:15" ht="15.65" customHeight="1">
      <c r="A3" s="164"/>
      <c r="B3" s="164"/>
      <c r="C3" s="35" t="s">
        <v>66</v>
      </c>
      <c r="D3" s="1"/>
      <c r="E3" s="166"/>
      <c r="F3" s="166"/>
      <c r="G3" s="166"/>
      <c r="H3" s="166"/>
      <c r="I3" s="166"/>
      <c r="J3" s="59"/>
      <c r="K3" s="59"/>
      <c r="L3" s="59"/>
    </row>
    <row r="4" spans="1:15" ht="15.5">
      <c r="A4" s="167" t="s">
        <v>1</v>
      </c>
      <c r="B4" s="167"/>
      <c r="C4" s="18" t="s">
        <v>2</v>
      </c>
      <c r="D4" s="13"/>
      <c r="E4" s="34" t="s">
        <v>3</v>
      </c>
      <c r="F4" s="168">
        <f>I27</f>
        <v>0</v>
      </c>
      <c r="G4" s="168"/>
      <c r="H4" s="168"/>
      <c r="I4" s="168"/>
      <c r="J4" s="59"/>
      <c r="K4" s="59"/>
      <c r="L4" s="59"/>
    </row>
    <row r="5" spans="1:15">
      <c r="A5" s="36"/>
      <c r="B5" s="37" t="s">
        <v>4</v>
      </c>
      <c r="C5" s="38">
        <v>0</v>
      </c>
      <c r="D5" s="14"/>
      <c r="E5" s="60" t="s">
        <v>5</v>
      </c>
      <c r="F5" s="169"/>
      <c r="G5" s="169"/>
      <c r="H5" s="169"/>
      <c r="I5" s="169"/>
      <c r="J5" s="59"/>
      <c r="K5" s="59"/>
      <c r="L5" s="59"/>
    </row>
    <row r="6" spans="1:15">
      <c r="A6" s="62"/>
      <c r="B6" s="63"/>
      <c r="C6" s="64"/>
      <c r="D6" s="64"/>
      <c r="E6" s="65"/>
      <c r="F6" s="66"/>
      <c r="G6" s="64"/>
      <c r="H6" s="64"/>
      <c r="I6" s="64"/>
      <c r="J6" s="59"/>
      <c r="K6" s="59"/>
      <c r="L6" s="59"/>
    </row>
    <row r="7" spans="1:15" ht="43.5">
      <c r="A7" s="19" t="s">
        <v>6</v>
      </c>
      <c r="B7" s="19" t="s">
        <v>7</v>
      </c>
      <c r="C7" s="19" t="s">
        <v>8</v>
      </c>
      <c r="D7" s="15"/>
      <c r="E7" s="33" t="s">
        <v>9</v>
      </c>
      <c r="F7" s="19" t="s">
        <v>10</v>
      </c>
      <c r="G7" s="19" t="s">
        <v>11</v>
      </c>
      <c r="H7" s="15"/>
      <c r="I7" s="20" t="s">
        <v>12</v>
      </c>
      <c r="J7" s="59"/>
      <c r="K7" s="59"/>
      <c r="L7" s="59"/>
    </row>
    <row r="8" spans="1:15">
      <c r="A8" s="62"/>
      <c r="B8" s="63"/>
      <c r="C8" s="66"/>
      <c r="D8" s="65"/>
      <c r="E8" s="65"/>
      <c r="F8" s="64"/>
      <c r="G8" s="65"/>
      <c r="H8" s="65"/>
      <c r="I8" s="2"/>
      <c r="J8" s="59"/>
      <c r="K8" s="59"/>
      <c r="L8" s="59"/>
    </row>
    <row r="9" spans="1:15" s="24" customFormat="1" ht="44.25" customHeight="1">
      <c r="A9" s="160" t="s">
        <v>13</v>
      </c>
      <c r="B9" s="160"/>
      <c r="C9" s="160"/>
      <c r="D9" s="160"/>
      <c r="E9" s="160"/>
      <c r="F9" s="160"/>
      <c r="G9" s="160"/>
      <c r="H9" s="160"/>
      <c r="I9" s="160"/>
      <c r="J9" s="59"/>
      <c r="K9" s="59"/>
      <c r="L9" s="59"/>
    </row>
    <row r="10" spans="1:15" s="24" customFormat="1">
      <c r="A10" s="25"/>
      <c r="B10" s="26"/>
      <c r="C10" s="26"/>
      <c r="D10" s="27"/>
      <c r="E10" s="26"/>
      <c r="F10" s="26"/>
      <c r="G10" s="26"/>
      <c r="H10" s="27"/>
      <c r="I10" s="26"/>
      <c r="J10" s="59"/>
      <c r="K10" s="59"/>
      <c r="L10" s="59"/>
    </row>
    <row r="11" spans="1:15">
      <c r="A11" s="22"/>
      <c r="B11" s="23" t="s">
        <v>161</v>
      </c>
      <c r="C11" s="22"/>
      <c r="D11" s="16"/>
      <c r="E11" s="21"/>
      <c r="F11" s="21"/>
      <c r="G11" s="44"/>
      <c r="H11" s="43"/>
      <c r="I11" s="46"/>
      <c r="J11" s="59"/>
      <c r="K11" s="59"/>
      <c r="L11" s="59"/>
    </row>
    <row r="12" spans="1:15">
      <c r="A12" s="75" t="s">
        <v>70</v>
      </c>
      <c r="B12" s="74" t="s">
        <v>53</v>
      </c>
      <c r="C12" s="39"/>
      <c r="D12" s="16"/>
      <c r="E12" s="39"/>
      <c r="F12" s="39"/>
      <c r="G12" s="39"/>
      <c r="H12" s="43"/>
      <c r="I12" s="79">
        <f>SUM(G13:G23)</f>
        <v>0</v>
      </c>
      <c r="J12" s="59"/>
      <c r="K12" s="59"/>
    </row>
    <row r="13" spans="1:15">
      <c r="A13" s="174" t="s">
        <v>69</v>
      </c>
      <c r="B13" s="175" t="s">
        <v>30</v>
      </c>
      <c r="C13" s="10" t="s">
        <v>15</v>
      </c>
      <c r="D13" s="5"/>
      <c r="E13" s="11">
        <v>1</v>
      </c>
      <c r="F13" s="50"/>
      <c r="G13" s="51">
        <f t="shared" ref="G13:G14" si="0">F13*E13</f>
        <v>0</v>
      </c>
      <c r="H13" s="43"/>
      <c r="I13" s="76"/>
      <c r="J13" s="59"/>
      <c r="K13" s="59"/>
      <c r="L13" s="59"/>
      <c r="M13" s="59"/>
      <c r="N13" s="59"/>
      <c r="O13" s="59"/>
    </row>
    <row r="14" spans="1:15">
      <c r="A14" s="174" t="s">
        <v>68</v>
      </c>
      <c r="B14" s="175" t="s">
        <v>31</v>
      </c>
      <c r="C14" s="10" t="s">
        <v>15</v>
      </c>
      <c r="D14" s="5"/>
      <c r="E14" s="11">
        <v>1</v>
      </c>
      <c r="F14" s="50"/>
      <c r="G14" s="51">
        <f t="shared" si="0"/>
        <v>0</v>
      </c>
      <c r="H14" s="67"/>
      <c r="I14" s="76"/>
      <c r="J14" s="59"/>
      <c r="K14" s="59"/>
      <c r="L14" s="59"/>
      <c r="M14" s="59"/>
      <c r="N14" s="59"/>
      <c r="O14" s="59"/>
    </row>
    <row r="15" spans="1:15">
      <c r="A15" s="174" t="s">
        <v>124</v>
      </c>
      <c r="B15" s="179" t="s">
        <v>59</v>
      </c>
      <c r="C15" s="10"/>
      <c r="D15" s="5"/>
      <c r="E15" s="11"/>
      <c r="F15" s="50"/>
      <c r="G15" s="51"/>
      <c r="H15" s="67"/>
      <c r="I15" s="69"/>
      <c r="J15" s="59"/>
      <c r="K15" s="59"/>
    </row>
    <row r="16" spans="1:15">
      <c r="A16" s="185" t="s">
        <v>125</v>
      </c>
      <c r="B16" s="178" t="s">
        <v>45</v>
      </c>
      <c r="C16" s="10" t="s">
        <v>15</v>
      </c>
      <c r="D16" s="5"/>
      <c r="E16" s="11">
        <v>1</v>
      </c>
      <c r="F16" s="50"/>
      <c r="G16" s="51">
        <f t="shared" ref="G16:G23" si="1">F16*E16</f>
        <v>0</v>
      </c>
      <c r="H16" s="67"/>
      <c r="I16" s="69"/>
      <c r="J16" s="59"/>
    </row>
    <row r="17" spans="1:12">
      <c r="A17" s="185" t="s">
        <v>126</v>
      </c>
      <c r="B17" s="178" t="s">
        <v>55</v>
      </c>
      <c r="C17" s="10" t="s">
        <v>17</v>
      </c>
      <c r="D17" s="5"/>
      <c r="E17" s="11">
        <v>2</v>
      </c>
      <c r="F17" s="50"/>
      <c r="G17" s="51">
        <f t="shared" si="1"/>
        <v>0</v>
      </c>
      <c r="H17" s="67"/>
      <c r="I17" s="69"/>
      <c r="J17" s="59"/>
      <c r="L17" s="78"/>
    </row>
    <row r="18" spans="1:12">
      <c r="A18" s="185" t="s">
        <v>127</v>
      </c>
      <c r="B18" s="178" t="s">
        <v>47</v>
      </c>
      <c r="C18" s="10" t="s">
        <v>15</v>
      </c>
      <c r="D18" s="5"/>
      <c r="E18" s="11">
        <v>1</v>
      </c>
      <c r="F18" s="50"/>
      <c r="G18" s="51">
        <f t="shared" si="1"/>
        <v>0</v>
      </c>
      <c r="H18" s="67"/>
      <c r="I18" s="69"/>
      <c r="J18" s="59"/>
    </row>
    <row r="19" spans="1:12">
      <c r="A19" s="185" t="s">
        <v>128</v>
      </c>
      <c r="B19" s="178" t="s">
        <v>67</v>
      </c>
      <c r="C19" s="10" t="s">
        <v>18</v>
      </c>
      <c r="D19" s="5"/>
      <c r="E19" s="11">
        <v>25</v>
      </c>
      <c r="F19" s="50"/>
      <c r="G19" s="51">
        <f t="shared" si="1"/>
        <v>0</v>
      </c>
      <c r="H19" s="67"/>
      <c r="I19" s="69"/>
      <c r="J19" s="59"/>
    </row>
    <row r="20" spans="1:12">
      <c r="A20" s="185" t="s">
        <v>129</v>
      </c>
      <c r="B20" s="178" t="s">
        <v>58</v>
      </c>
      <c r="C20" s="10" t="s">
        <v>15</v>
      </c>
      <c r="D20" s="5"/>
      <c r="E20" s="11">
        <v>1</v>
      </c>
      <c r="F20" s="50"/>
      <c r="G20" s="51">
        <f t="shared" si="1"/>
        <v>0</v>
      </c>
      <c r="H20" s="67"/>
      <c r="I20" s="69"/>
      <c r="J20" s="59"/>
    </row>
    <row r="21" spans="1:12">
      <c r="A21" s="185" t="s">
        <v>130</v>
      </c>
      <c r="B21" s="179" t="s">
        <v>19</v>
      </c>
      <c r="C21" s="10"/>
      <c r="D21" s="5"/>
      <c r="E21" s="11"/>
      <c r="F21" s="50"/>
      <c r="G21" s="51">
        <f t="shared" si="1"/>
        <v>0</v>
      </c>
      <c r="H21" s="67"/>
      <c r="I21" s="69"/>
      <c r="J21" s="59"/>
    </row>
    <row r="22" spans="1:12">
      <c r="A22" s="185" t="s">
        <v>131</v>
      </c>
      <c r="B22" s="178" t="s">
        <v>81</v>
      </c>
      <c r="C22" s="10" t="s">
        <v>17</v>
      </c>
      <c r="D22" s="5"/>
      <c r="E22" s="11">
        <v>5</v>
      </c>
      <c r="F22" s="50"/>
      <c r="G22" s="51">
        <f>F22*E22</f>
        <v>0</v>
      </c>
      <c r="H22" s="67"/>
      <c r="I22" s="69"/>
      <c r="J22" s="59"/>
    </row>
    <row r="23" spans="1:12">
      <c r="A23" s="185" t="s">
        <v>132</v>
      </c>
      <c r="B23" s="178" t="s">
        <v>36</v>
      </c>
      <c r="C23" s="10" t="s">
        <v>17</v>
      </c>
      <c r="D23" s="5"/>
      <c r="E23" s="11">
        <v>5</v>
      </c>
      <c r="F23" s="50"/>
      <c r="G23" s="51">
        <f t="shared" si="1"/>
        <v>0</v>
      </c>
      <c r="H23" s="67"/>
      <c r="I23" s="69"/>
      <c r="J23" s="59"/>
    </row>
    <row r="24" spans="1:12">
      <c r="A24" s="8"/>
      <c r="B24" s="9"/>
      <c r="C24" s="10"/>
      <c r="D24" s="5"/>
      <c r="E24" s="11"/>
      <c r="F24" s="50"/>
      <c r="G24" s="51">
        <f t="shared" ref="G24" si="2">E24*F24</f>
        <v>0</v>
      </c>
      <c r="H24" s="67"/>
      <c r="I24" s="69"/>
    </row>
    <row r="25" spans="1:12">
      <c r="A25" s="161" t="s">
        <v>27</v>
      </c>
      <c r="B25" s="161"/>
      <c r="C25" s="161"/>
      <c r="D25" s="1"/>
      <c r="E25" s="162"/>
      <c r="F25" s="162"/>
      <c r="G25" s="163"/>
      <c r="H25" s="49"/>
      <c r="I25" s="48"/>
    </row>
    <row r="26" spans="1:12">
      <c r="A26" s="28"/>
      <c r="B26" s="29"/>
      <c r="C26" s="30"/>
      <c r="D26" s="3"/>
      <c r="E26" s="31"/>
      <c r="F26" s="31"/>
      <c r="G26" s="31"/>
      <c r="H26" s="3"/>
      <c r="I26" s="3"/>
    </row>
    <row r="27" spans="1:12">
      <c r="A27" s="32" t="s">
        <v>3</v>
      </c>
      <c r="B27" s="157" t="str">
        <f>"Total HT BASE du lot "&amp;$B$5</f>
        <v>Total HT BASE du lot CVC-PB</v>
      </c>
      <c r="C27" s="158"/>
      <c r="D27" s="158"/>
      <c r="E27" s="158"/>
      <c r="F27" s="158"/>
      <c r="G27" s="158"/>
      <c r="H27" s="159"/>
      <c r="I27" s="71">
        <f>I12</f>
        <v>0</v>
      </c>
    </row>
    <row r="28" spans="1:12">
      <c r="A28" s="32" t="s">
        <v>3</v>
      </c>
      <c r="B28" s="157" t="str">
        <f>"Total TVA BASE du lot "&amp;$B$5</f>
        <v>Total TVA BASE du lot CVC-PB</v>
      </c>
      <c r="C28" s="158"/>
      <c r="D28" s="158"/>
      <c r="E28" s="158"/>
      <c r="F28" s="158"/>
      <c r="G28" s="158"/>
      <c r="H28" s="159"/>
      <c r="I28" s="72">
        <f>I27*0.2</f>
        <v>0</v>
      </c>
    </row>
    <row r="29" spans="1:12">
      <c r="A29" s="32" t="s">
        <v>3</v>
      </c>
      <c r="B29" s="157" t="str">
        <f>"Total TTC BASE du lot "&amp;$B$5</f>
        <v>Total TTC BASE du lot CVC-PB</v>
      </c>
      <c r="C29" s="158"/>
      <c r="D29" s="158"/>
      <c r="E29" s="158"/>
      <c r="F29" s="158"/>
      <c r="G29" s="158"/>
      <c r="H29" s="159"/>
      <c r="I29" s="73">
        <f>I28+I27</f>
        <v>0</v>
      </c>
    </row>
    <row r="30" spans="1:12">
      <c r="A30" s="4"/>
    </row>
  </sheetData>
  <mergeCells count="12">
    <mergeCell ref="E2:I2"/>
    <mergeCell ref="A4:B4"/>
    <mergeCell ref="E3:I3"/>
    <mergeCell ref="A2:B3"/>
    <mergeCell ref="A9:I9"/>
    <mergeCell ref="F4:I4"/>
    <mergeCell ref="F5:I5"/>
    <mergeCell ref="E25:G25"/>
    <mergeCell ref="A25:C25"/>
    <mergeCell ref="B27:H27"/>
    <mergeCell ref="B28:H28"/>
    <mergeCell ref="B29:H29"/>
  </mergeCells>
  <phoneticPr fontId="21" type="noConversion"/>
  <conditionalFormatting sqref="A2 E2:I2 C2:D3 A4:F4 A5:B5 D5:E5 A6:I8 A25:E26">
    <cfRule type="cellIs" dxfId="11" priority="636" operator="equal">
      <formula>0</formula>
    </cfRule>
  </conditionalFormatting>
  <conditionalFormatting sqref="A9:A10">
    <cfRule type="cellIs" dxfId="10" priority="198" operator="equal">
      <formula>0</formula>
    </cfRule>
  </conditionalFormatting>
  <conditionalFormatting sqref="A13:A15">
    <cfRule type="cellIs" dxfId="9" priority="5" operator="equal">
      <formula>0</formula>
    </cfRule>
  </conditionalFormatting>
  <conditionalFormatting sqref="A27:B29">
    <cfRule type="cellIs" dxfId="8" priority="195" operator="equal">
      <formula>0</formula>
    </cfRule>
  </conditionalFormatting>
  <conditionalFormatting sqref="A24:G24">
    <cfRule type="cellIs" dxfId="7" priority="134" operator="equal">
      <formula>0</formula>
    </cfRule>
  </conditionalFormatting>
  <conditionalFormatting sqref="A11 C11:I11 A12:G12 I12 H12:H13">
    <cfRule type="cellIs" dxfId="6" priority="25" operator="equal">
      <formula>0</formula>
    </cfRule>
  </conditionalFormatting>
  <conditionalFormatting sqref="B14:I14 B13:G13 I13">
    <cfRule type="cellIs" dxfId="5" priority="7" operator="equal">
      <formula>0</formula>
    </cfRule>
  </conditionalFormatting>
  <conditionalFormatting sqref="C14:I23 C13:G13 I13">
    <cfRule type="cellIs" dxfId="4" priority="6" operator="equal">
      <formula>0</formula>
    </cfRule>
  </conditionalFormatting>
  <conditionalFormatting sqref="E3">
    <cfRule type="cellIs" dxfId="3" priority="622" operator="equal">
      <formula>0</formula>
    </cfRule>
  </conditionalFormatting>
  <conditionalFormatting sqref="F26:I26">
    <cfRule type="cellIs" dxfId="2" priority="364" operator="equal">
      <formula>0</formula>
    </cfRule>
  </conditionalFormatting>
  <conditionalFormatting sqref="H24:I25">
    <cfRule type="cellIs" dxfId="1" priority="137" operator="equal">
      <formula>0</formula>
    </cfRule>
  </conditionalFormatting>
  <conditionalFormatting sqref="B11">
    <cfRule type="cellIs" dxfId="0" priority="1" operator="equal">
      <formula>0</formula>
    </cfRule>
  </conditionalFormatting>
  <printOptions horizontalCentered="1"/>
  <pageMargins left="0.39370078740157483" right="0.39370078740157483" top="0.39370078740157483" bottom="0.39370078740157483" header="0.31496062992125984" footer="0.31496062992125984"/>
  <pageSetup paperSize="9" scale="77" fitToHeight="0" orientation="portrait" r:id="rId1"/>
  <headerFooter>
    <oddFooter>&amp;L&amp;"Calibri,Normal"&amp;9&amp;K00-034&amp;A&amp;R&amp;"Calibri,Normal"&amp;9&amp;K00-034page &amp;P |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13</vt:i4>
      </vt:variant>
    </vt:vector>
  </HeadingPairs>
  <TitlesOfParts>
    <vt:vector size="17" baseType="lpstr">
      <vt:lpstr>Recapitulatif</vt:lpstr>
      <vt:lpstr>TF</vt:lpstr>
      <vt:lpstr>TO1</vt:lpstr>
      <vt:lpstr>TO2</vt:lpstr>
      <vt:lpstr>TF!Impression_des_titres</vt:lpstr>
      <vt:lpstr>'TO1'!Impression_des_titres</vt:lpstr>
      <vt:lpstr>'TO2'!Impression_des_titres</vt:lpstr>
      <vt:lpstr>TF!LOT</vt:lpstr>
      <vt:lpstr>'TO1'!LOT</vt:lpstr>
      <vt:lpstr>LOT</vt:lpstr>
      <vt:lpstr>TF!N°_LOT</vt:lpstr>
      <vt:lpstr>'TO1'!N°_LOT</vt:lpstr>
      <vt:lpstr>N°_LOT</vt:lpstr>
      <vt:lpstr>Recapitulatif!Zone_d_impression</vt:lpstr>
      <vt:lpstr>TF!Zone_d_impression</vt:lpstr>
      <vt:lpstr>'TO1'!Zone_d_impression</vt:lpstr>
      <vt:lpstr>'TO2'!Zone_d_impression</vt:lpstr>
    </vt:vector>
  </TitlesOfParts>
  <Manager/>
  <Company>GINGER Informatique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hemery</dc:creator>
  <cp:keywords/>
  <dc:description/>
  <cp:lastModifiedBy>Benoit Thevenard</cp:lastModifiedBy>
  <cp:revision/>
  <cp:lastPrinted>2025-12-15T09:57:35Z</cp:lastPrinted>
  <dcterms:created xsi:type="dcterms:W3CDTF">2016-02-22T09:49:09Z</dcterms:created>
  <dcterms:modified xsi:type="dcterms:W3CDTF">2025-12-15T09:58:40Z</dcterms:modified>
  <cp:category/>
  <cp:contentStatus/>
</cp:coreProperties>
</file>